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X:\30給水課\10業務担当\業務担当\00業務担当\99_仕掛文書\吉田フォルダ\新料金計算ツールをHPに搭載する\"/>
    </mc:Choice>
  </mc:AlternateContent>
  <xr:revisionPtr revIDLastSave="0" documentId="13_ncr:1_{E8E06D6D-B4BA-4EFC-8F93-164CEFBCEFF1}" xr6:coauthVersionLast="47" xr6:coauthVersionMax="47" xr10:uidLastSave="{00000000-0000-0000-0000-000000000000}"/>
  <workbookProtection workbookAlgorithmName="SHA-512" workbookHashValue="gChEzQRzJX2NGTyHvzTe2sczi8Rr/j7ZfoYPNiEXtos9NOcAn8qGMUomRR31LvO1v+AzP0LiAZZjmqBsslVrJw==" workbookSaltValue="UoDigdZIQPVlhiD5tWT8DA==" workbookSpinCount="100000" lockStructure="1"/>
  <bookViews>
    <workbookView xWindow="4005" yWindow="345" windowWidth="22500" windowHeight="15120" tabRatio="659" xr2:uid="{00000000-000D-0000-FFFF-FFFF00000000}"/>
  </bookViews>
  <sheets>
    <sheet name="計算シート" sheetId="6" r:id="rId1"/>
    <sheet name="Calc" sheetId="1" state="hidden" r:id="rId2"/>
    <sheet name="月分" sheetId="2" state="hidden" r:id="rId3"/>
    <sheet name="口径別基本料金" sheetId="5" state="hidden" r:id="rId4"/>
    <sheet name="水道料金" sheetId="3" state="hidden" r:id="rId5"/>
  </sheets>
  <definedNames>
    <definedName name="Gesui">#REF!</definedName>
    <definedName name="GesuiPrice">#REF!</definedName>
    <definedName name="Kokei">Calc!$B$3</definedName>
    <definedName name="KokeiList">口径別基本料金!$A:$C</definedName>
    <definedName name="_xlnm.Print_Area" localSheetId="0">計算シート!$A$1:$AC$40</definedName>
    <definedName name="Suido">水道料金!$A:$D</definedName>
    <definedName name="SuidoPrice">水道料金!$A:$B</definedName>
    <definedName name="Suiryo">Calc!$C$3</definedName>
    <definedName name="SumGesui">Calc!$N$20</definedName>
    <definedName name="SumSuido">Calc!$N$12</definedName>
    <definedName name="Tou">Calc!$A$11</definedName>
    <definedName name="TouTuki">Calc!$D$5</definedName>
    <definedName name="Tuki">Calc!$A$3</definedName>
    <definedName name="Zeiritu">Calc!$E$3</definedName>
    <definedName name="Zen">Calc!$A$17</definedName>
    <definedName name="ZenTuki">Calc!$C$5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35" i="6" l="1"/>
  <c r="G35" i="6"/>
  <c r="C3" i="1" l="1"/>
  <c r="B3" i="1"/>
  <c r="A3" i="1"/>
  <c r="D5" i="1" l="1"/>
  <c r="J11" i="1" s="1"/>
  <c r="V30" i="6" s="1"/>
  <c r="A9" i="1"/>
  <c r="A11" i="1" l="1"/>
  <c r="S19" i="6" s="1"/>
  <c r="G19" i="6"/>
  <c r="B9" i="1"/>
  <c r="G21" i="6" s="1"/>
  <c r="C5" i="1"/>
  <c r="B11" i="1"/>
  <c r="S21" i="6" s="1"/>
  <c r="C11" i="1" l="1"/>
  <c r="E11" i="1"/>
  <c r="V25" i="6" s="1"/>
  <c r="I11" i="1"/>
  <c r="V29" i="6" s="1"/>
  <c r="G11" i="1"/>
  <c r="V27" i="6" s="1"/>
  <c r="F11" i="1"/>
  <c r="V26" i="6" s="1"/>
  <c r="H11" i="1"/>
  <c r="V28" i="6" s="1"/>
  <c r="D11" i="1"/>
  <c r="V24" i="6" s="1"/>
  <c r="B12" i="1"/>
  <c r="M15" i="6" s="1"/>
  <c r="F9" i="1"/>
  <c r="J26" i="6" s="1"/>
  <c r="C9" i="1"/>
  <c r="E9" i="1"/>
  <c r="J25" i="6" s="1"/>
  <c r="J9" i="1"/>
  <c r="J30" i="6" s="1"/>
  <c r="I9" i="1"/>
  <c r="J29" i="6" s="1"/>
  <c r="D9" i="1"/>
  <c r="J24" i="6" s="1"/>
  <c r="G9" i="1"/>
  <c r="J27" i="6" s="1"/>
  <c r="H9" i="1"/>
  <c r="J28" i="6" s="1"/>
  <c r="K9" i="1" l="1"/>
  <c r="V23" i="6"/>
  <c r="K11" i="1"/>
  <c r="V31" i="6" s="1"/>
  <c r="J23" i="6"/>
  <c r="L11" i="1"/>
  <c r="J31" i="6"/>
  <c r="L9" i="1"/>
  <c r="J33" i="6" s="1"/>
  <c r="M11" i="1" l="1"/>
  <c r="V33" i="6"/>
  <c r="K12" i="1"/>
  <c r="M9" i="1"/>
  <c r="J35" i="6" s="1"/>
  <c r="L12" i="1"/>
  <c r="P15" i="6" l="1"/>
  <c r="N11" i="1"/>
  <c r="S37" i="6" s="1"/>
  <c r="V35" i="6"/>
  <c r="N9" i="1"/>
  <c r="M12" i="1"/>
  <c r="S15" i="6" l="1"/>
  <c r="N12" i="1"/>
  <c r="O12" i="1" s="1"/>
  <c r="G37" i="6"/>
  <c r="V15" i="6" l="1"/>
</calcChain>
</file>

<file path=xl/sharedStrings.xml><?xml version="1.0" encoding="utf-8"?>
<sst xmlns="http://schemas.openxmlformats.org/spreadsheetml/2006/main" count="141" uniqueCount="74">
  <si>
    <t>月分</t>
  </si>
  <si>
    <t>水道前月</t>
  </si>
  <si>
    <t>水道当月</t>
  </si>
  <si>
    <t>水量</t>
  </si>
  <si>
    <t>単価</t>
  </si>
  <si>
    <t>スパン</t>
  </si>
  <si>
    <t>コメント</t>
  </si>
  <si>
    <t>10立方メートルまで</t>
  </si>
  <si>
    <t>10立方メートルを超え20立方メートルまで</t>
  </si>
  <si>
    <t>20立方メートルを超え50立方メートルまで</t>
  </si>
  <si>
    <t>50立方メートルを超え100立方メートルまで</t>
  </si>
  <si>
    <t>100立方メートルを超え300立方メートルまで</t>
  </si>
  <si>
    <t>300立方メートルを超え500立方メートルまで</t>
  </si>
  <si>
    <t>500立方メートルを超え15000立方メートルまで</t>
  </si>
  <si>
    <t>15000立方メートルを超える分</t>
  </si>
  <si>
    <t>口径</t>
  </si>
  <si>
    <t>基本料金</t>
  </si>
  <si>
    <t/>
  </si>
  <si>
    <t>電磁φ50</t>
  </si>
  <si>
    <t>電磁φ75</t>
  </si>
  <si>
    <t>月分</t>
    <rPh sb="0" eb="1">
      <t>ツキ</t>
    </rPh>
    <rPh sb="1" eb="2">
      <t>ブン</t>
    </rPh>
    <phoneticPr fontId="2"/>
  </si>
  <si>
    <t>口径</t>
    <rPh sb="0" eb="2">
      <t>コウケイ</t>
    </rPh>
    <phoneticPr fontId="2"/>
  </si>
  <si>
    <t>使用水量</t>
    <rPh sb="0" eb="2">
      <t>シヨウ</t>
    </rPh>
    <rPh sb="2" eb="4">
      <t>スイリョウ</t>
    </rPh>
    <phoneticPr fontId="2"/>
  </si>
  <si>
    <t>前月</t>
    <rPh sb="0" eb="2">
      <t>ゼンゲツ</t>
    </rPh>
    <phoneticPr fontId="2"/>
  </si>
  <si>
    <t>当月</t>
    <rPh sb="0" eb="1">
      <t>トウ</t>
    </rPh>
    <rPh sb="1" eb="2">
      <t>ツキ</t>
    </rPh>
    <phoneticPr fontId="2"/>
  </si>
  <si>
    <t>基本料金</t>
    <rPh sb="0" eb="2">
      <t>キホン</t>
    </rPh>
    <rPh sb="2" eb="4">
      <t>リョウキン</t>
    </rPh>
    <phoneticPr fontId="2"/>
  </si>
  <si>
    <t>従量料金</t>
    <rPh sb="0" eb="2">
      <t>ジュウリョウ</t>
    </rPh>
    <rPh sb="2" eb="4">
      <t>リョウキン</t>
    </rPh>
    <phoneticPr fontId="2"/>
  </si>
  <si>
    <t>以上</t>
    <rPh sb="0" eb="2">
      <t>イジョウ</t>
    </rPh>
    <phoneticPr fontId="2"/>
  </si>
  <si>
    <t>水道</t>
    <rPh sb="0" eb="2">
      <t>スイドウ</t>
    </rPh>
    <phoneticPr fontId="2"/>
  </si>
  <si>
    <t>まで</t>
    <phoneticPr fontId="2"/>
  </si>
  <si>
    <t>水道料金</t>
    <rPh sb="0" eb="2">
      <t>スイドウ</t>
    </rPh>
    <rPh sb="2" eb="4">
      <t>リョウキン</t>
    </rPh>
    <phoneticPr fontId="2"/>
  </si>
  <si>
    <t>電磁</t>
    <rPh sb="0" eb="2">
      <t>デンジ</t>
    </rPh>
    <phoneticPr fontId="2"/>
  </si>
  <si>
    <t>消費税率</t>
    <rPh sb="0" eb="3">
      <t>ショウヒゼイ</t>
    </rPh>
    <rPh sb="3" eb="4">
      <t>リツ</t>
    </rPh>
    <phoneticPr fontId="2"/>
  </si>
  <si>
    <r>
      <t>1m</t>
    </r>
    <r>
      <rPr>
        <vertAlign val="superscript"/>
        <sz val="12"/>
        <rFont val="ＭＳ Ｐゴシック"/>
        <family val="3"/>
        <charset val="128"/>
      </rPr>
      <t>3</t>
    </r>
    <r>
      <rPr>
        <sz val="12"/>
        <rFont val="ＭＳ Ｐゴシック"/>
        <family val="3"/>
        <charset val="128"/>
      </rPr>
      <t>当り</t>
    </r>
    <rPh sb="3" eb="4">
      <t>アタ</t>
    </rPh>
    <phoneticPr fontId="2"/>
  </si>
  <si>
    <t>消費税</t>
    <rPh sb="0" eb="3">
      <t>ショウヒゼイ</t>
    </rPh>
    <phoneticPr fontId="2"/>
  </si>
  <si>
    <t>合計</t>
    <rPh sb="0" eb="2">
      <t>ゴウケイ</t>
    </rPh>
    <phoneticPr fontId="2"/>
  </si>
  <si>
    <t>基本料金</t>
    <rPh sb="0" eb="2">
      <t>キホン</t>
    </rPh>
    <rPh sb="2" eb="4">
      <t>リョウキン</t>
    </rPh>
    <phoneticPr fontId="2"/>
  </si>
  <si>
    <t>：</t>
    <phoneticPr fontId="2"/>
  </si>
  <si>
    <t>＋</t>
    <phoneticPr fontId="2"/>
  </si>
  <si>
    <t>従量料金</t>
  </si>
  <si>
    <t>1～10</t>
    <phoneticPr fontId="2"/>
  </si>
  <si>
    <t>11～20</t>
    <phoneticPr fontId="2"/>
  </si>
  <si>
    <t>21～50</t>
    <phoneticPr fontId="2"/>
  </si>
  <si>
    <t>51～100</t>
    <phoneticPr fontId="2"/>
  </si>
  <si>
    <t>101～300</t>
    <phoneticPr fontId="2"/>
  </si>
  <si>
    <t>301～500</t>
    <phoneticPr fontId="2"/>
  </si>
  <si>
    <t>501～15,000</t>
    <phoneticPr fontId="2"/>
  </si>
  <si>
    <t>従量料金</t>
    <phoneticPr fontId="2"/>
  </si>
  <si>
    <t>基本料金</t>
    <phoneticPr fontId="2"/>
  </si>
  <si>
    <t>水道料金</t>
    <rPh sb="0" eb="4">
      <t>スイドウリョウキン</t>
    </rPh>
    <phoneticPr fontId="2"/>
  </si>
  <si>
    <t>として計算　）</t>
    <rPh sb="3" eb="5">
      <t>ケイサン</t>
    </rPh>
    <phoneticPr fontId="2"/>
  </si>
  <si>
    <t>15,001～　　　</t>
    <phoneticPr fontId="2"/>
  </si>
  <si>
    <t>水道料金計算ツール</t>
    <rPh sb="0" eb="2">
      <t>スイドウ</t>
    </rPh>
    <rPh sb="2" eb="4">
      <t>リョウキン</t>
    </rPh>
    <rPh sb="4" eb="6">
      <t>ケイサン</t>
    </rPh>
    <phoneticPr fontId="2"/>
  </si>
  <si>
    <r>
      <rPr>
        <b/>
        <sz val="14"/>
        <color rgb="FFFF0000"/>
        <rFont val="Meiryo UI"/>
        <family val="3"/>
        <charset val="128"/>
      </rPr>
      <t>　</t>
    </r>
    <r>
      <rPr>
        <sz val="14"/>
        <color rgb="FFFF0000"/>
        <rFont val="Meiryo UI"/>
        <family val="3"/>
        <charset val="128"/>
      </rPr>
      <t>「使用期間」</t>
    </r>
    <r>
      <rPr>
        <sz val="14"/>
        <rFont val="Meiryo UI"/>
        <family val="3"/>
        <charset val="128"/>
      </rPr>
      <t>と</t>
    </r>
    <r>
      <rPr>
        <sz val="14"/>
        <color rgb="FFFF0000"/>
        <rFont val="Meiryo UI"/>
        <family val="3"/>
        <charset val="128"/>
      </rPr>
      <t>「口径」</t>
    </r>
    <r>
      <rPr>
        <sz val="14"/>
        <rFont val="Meiryo UI"/>
        <family val="3"/>
        <charset val="128"/>
      </rPr>
      <t>はドロップダウンリストから選択し、</t>
    </r>
    <r>
      <rPr>
        <sz val="14"/>
        <color rgb="FFFF0000"/>
        <rFont val="Meiryo UI"/>
        <family val="3"/>
        <charset val="128"/>
      </rPr>
      <t>「水量」</t>
    </r>
    <r>
      <rPr>
        <sz val="14"/>
        <rFont val="Meiryo UI"/>
        <family val="3"/>
        <charset val="128"/>
      </rPr>
      <t>は数値を入力してください。</t>
    </r>
    <rPh sb="9" eb="11">
      <t>コウケイ</t>
    </rPh>
    <rPh sb="25" eb="27">
      <t>センタク</t>
    </rPh>
    <rPh sb="30" eb="32">
      <t>スイリョウ</t>
    </rPh>
    <rPh sb="34" eb="36">
      <t>スウチ</t>
    </rPh>
    <rPh sb="37" eb="39">
      <t>ニュウリョク</t>
    </rPh>
    <phoneticPr fontId="2"/>
  </si>
  <si>
    <t xml:space="preserve"> 料金計算式</t>
    <rPh sb="1" eb="6">
      <t>リョウキンケイサンシキ</t>
    </rPh>
    <phoneticPr fontId="2"/>
  </si>
  <si>
    <t>（</t>
    <phoneticPr fontId="2"/>
  </si>
  <si>
    <t>①　前月分</t>
    <phoneticPr fontId="2"/>
  </si>
  <si>
    <t>円</t>
    <rPh sb="0" eb="1">
      <t>エン</t>
    </rPh>
    <phoneticPr fontId="2"/>
  </si>
  <si>
    <t>②　後月分</t>
    <rPh sb="2" eb="3">
      <t>アト</t>
    </rPh>
    <phoneticPr fontId="2"/>
  </si>
  <si>
    <t>計</t>
    <rPh sb="0" eb="1">
      <t>ケイ</t>
    </rPh>
    <phoneticPr fontId="2"/>
  </si>
  <si>
    <t>として計算　）</t>
    <phoneticPr fontId="2"/>
  </si>
  <si>
    <t>.</t>
    <phoneticPr fontId="2"/>
  </si>
  <si>
    <r>
      <t>水道料金</t>
    </r>
    <r>
      <rPr>
        <sz val="11"/>
        <color theme="0"/>
        <rFont val="Meiryo UI"/>
        <family val="3"/>
        <charset val="128"/>
      </rPr>
      <t>（円）</t>
    </r>
    <rPh sb="0" eb="2">
      <t>スイドウ</t>
    </rPh>
    <rPh sb="2" eb="4">
      <t>リョウキン</t>
    </rPh>
    <rPh sb="5" eb="6">
      <t>エン</t>
    </rPh>
    <phoneticPr fontId="2"/>
  </si>
  <si>
    <r>
      <t xml:space="preserve">水量
</t>
    </r>
    <r>
      <rPr>
        <sz val="11"/>
        <color theme="0"/>
        <rFont val="Meiryo UI"/>
        <family val="3"/>
        <charset val="128"/>
      </rPr>
      <t>（m3）</t>
    </r>
    <phoneticPr fontId="2"/>
  </si>
  <si>
    <r>
      <t xml:space="preserve">口径
</t>
    </r>
    <r>
      <rPr>
        <sz val="11"/>
        <color theme="0"/>
        <rFont val="Meiryo UI"/>
        <family val="3"/>
        <charset val="128"/>
      </rPr>
      <t>（ｍｍ）</t>
    </r>
    <rPh sb="0" eb="2">
      <t>コウケイ</t>
    </rPh>
    <phoneticPr fontId="2"/>
  </si>
  <si>
    <r>
      <t xml:space="preserve">使用期間
</t>
    </r>
    <r>
      <rPr>
        <sz val="11"/>
        <color theme="0"/>
        <rFont val="Meiryo UI"/>
        <family val="3"/>
        <charset val="128"/>
      </rPr>
      <t>（月分）</t>
    </r>
    <rPh sb="0" eb="2">
      <t>シヨウ</t>
    </rPh>
    <rPh sb="2" eb="4">
      <t>キカン</t>
    </rPh>
    <rPh sb="6" eb="8">
      <t>ガツブン</t>
    </rPh>
    <phoneticPr fontId="2"/>
  </si>
  <si>
    <t>（通常は2月分）</t>
    <rPh sb="1" eb="3">
      <t>ツウジョウ</t>
    </rPh>
    <rPh sb="5" eb="6">
      <t>ツキ</t>
    </rPh>
    <rPh sb="6" eb="7">
      <t>ブン</t>
    </rPh>
    <phoneticPr fontId="2"/>
  </si>
  <si>
    <t>消 費 税</t>
    <rPh sb="0" eb="1">
      <t>ショウ</t>
    </rPh>
    <rPh sb="2" eb="3">
      <t>ヒ</t>
    </rPh>
    <rPh sb="4" eb="5">
      <t>ゼイ</t>
    </rPh>
    <phoneticPr fontId="2"/>
  </si>
  <si>
    <t>　この計算ツールは、令和９年４月１日施行の改定後の水道料金を試算するためのものです。</t>
    <phoneticPr fontId="2"/>
  </si>
  <si>
    <t>（１円未満切捨て）</t>
    <phoneticPr fontId="2"/>
  </si>
  <si>
    <t>　「口径」は、「上水道使用水量のお知らせ（検針票）」又は「納入通知書（請求書）」等をご確認ください。</t>
    <rPh sb="8" eb="11">
      <t>ジョウスイドウ</t>
    </rPh>
    <rPh sb="9" eb="11">
      <t>スイドウ</t>
    </rPh>
    <rPh sb="11" eb="13">
      <t>シヨウ</t>
    </rPh>
    <rPh sb="13" eb="15">
      <t>スイリョウ</t>
    </rPh>
    <rPh sb="17" eb="18">
      <t>シ</t>
    </rPh>
    <rPh sb="21" eb="24">
      <t>ケンシンヒョウ</t>
    </rPh>
    <rPh sb="26" eb="27">
      <t>マタ</t>
    </rPh>
    <rPh sb="29" eb="31">
      <t>ノウニュウ</t>
    </rPh>
    <rPh sb="31" eb="34">
      <t>ツウチショ</t>
    </rPh>
    <rPh sb="35" eb="38">
      <t>セイキュウショ</t>
    </rPh>
    <rPh sb="40" eb="41">
      <t>トウ</t>
    </rPh>
    <rPh sb="43" eb="45">
      <t>カクニン</t>
    </rPh>
    <phoneticPr fontId="2"/>
  </si>
  <si>
    <t>　消費税率10％に対応しています。（※本計算ツールの消費税額は「上水道使用水量のお知らせ（検針票）」又は「納入通知書（請求書）」に</t>
    <rPh sb="1" eb="4">
      <t>ショウヒゼイ</t>
    </rPh>
    <rPh sb="4" eb="5">
      <t>リツ</t>
    </rPh>
    <rPh sb="9" eb="11">
      <t>タイオウ</t>
    </rPh>
    <rPh sb="26" eb="29">
      <t>ショウヒゼイ</t>
    </rPh>
    <rPh sb="29" eb="30">
      <t>ガク</t>
    </rPh>
    <phoneticPr fontId="2"/>
  </si>
  <si>
    <t>　記載される消費税額とは、インボイス制度に基づく算出方法の違いにより一致しない場合があります。）</t>
    <phoneticPr fontId="2"/>
  </si>
  <si>
    <t>1m3当りの単価</t>
    <rPh sb="3" eb="4">
      <t>アタ</t>
    </rPh>
    <rPh sb="6" eb="8">
      <t>タンカ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</si>
</sst>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quot;ヶ月&quot;"/>
    <numFmt numFmtId="177" formatCode="\\#,##0;&quot;-\&quot;#,##0"/>
    <numFmt numFmtId="178" formatCode="&quot;φ&quot;0"/>
    <numFmt numFmtId="179" formatCode="#,##0&quot;円&quot;"/>
    <numFmt numFmtId="180" formatCode="0.0&quot;月分&quot;"/>
    <numFmt numFmtId="181" formatCode="@&quot;m3&quot;"/>
    <numFmt numFmtId="182" formatCode="#,##0&quot; 円&quot;"/>
    <numFmt numFmtId="183" formatCode="#,##0_ "/>
    <numFmt numFmtId="188" formatCode="#,##0&quot; 円　 &quot;"/>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2"/>
      <name val="ＭＳ Ｐゴシック"/>
      <family val="3"/>
      <charset val="128"/>
    </font>
    <font>
      <vertAlign val="superscript"/>
      <sz val="12"/>
      <name val="ＭＳ Ｐゴシック"/>
      <family val="3"/>
      <charset val="128"/>
    </font>
    <font>
      <sz val="12"/>
      <color indexed="8"/>
      <name val="ＭＳ Ｐゴシック"/>
      <family val="3"/>
      <charset val="128"/>
    </font>
    <font>
      <sz val="18"/>
      <name val="ＭＳ Ｐゴシック"/>
      <family val="3"/>
      <charset val="128"/>
    </font>
    <font>
      <sz val="16"/>
      <name val="ＭＳ Ｐゴシック"/>
      <family val="3"/>
      <charset val="128"/>
    </font>
    <font>
      <sz val="14"/>
      <color theme="1"/>
      <name val="ＭＳ Ｐゴシック"/>
      <family val="3"/>
      <charset val="128"/>
    </font>
    <font>
      <sz val="20"/>
      <name val="ＭＳ Ｐゴシック"/>
      <family val="3"/>
      <charset val="128"/>
    </font>
    <font>
      <sz val="20"/>
      <name val="Meiryo UI"/>
      <family val="3"/>
      <charset val="128"/>
    </font>
    <font>
      <sz val="14"/>
      <name val="Meiryo UI"/>
      <family val="3"/>
      <charset val="128"/>
    </font>
    <font>
      <b/>
      <sz val="14"/>
      <color rgb="FFFF0000"/>
      <name val="Meiryo UI"/>
      <family val="3"/>
      <charset val="128"/>
    </font>
    <font>
      <sz val="18"/>
      <name val="Meiryo UI"/>
      <family val="3"/>
      <charset val="128"/>
    </font>
    <font>
      <sz val="12"/>
      <name val="Meiryo UI"/>
      <family val="3"/>
      <charset val="128"/>
    </font>
    <font>
      <sz val="11"/>
      <name val="Meiryo UI"/>
      <family val="3"/>
      <charset val="128"/>
    </font>
    <font>
      <sz val="11"/>
      <color theme="0"/>
      <name val="Meiryo UI"/>
      <family val="3"/>
      <charset val="128"/>
    </font>
    <font>
      <sz val="16"/>
      <color theme="0"/>
      <name val="Meiryo UI"/>
      <family val="3"/>
      <charset val="128"/>
    </font>
    <font>
      <sz val="14"/>
      <color rgb="FFFF0000"/>
      <name val="Meiryo UI"/>
      <family val="3"/>
      <charset val="128"/>
    </font>
    <font>
      <sz val="14"/>
      <color theme="1"/>
      <name val="Meiryo UI"/>
      <family val="3"/>
      <charset val="128"/>
    </font>
    <font>
      <sz val="14"/>
      <color theme="0"/>
      <name val="Meiryo UI"/>
      <family val="3"/>
      <charset val="128"/>
    </font>
    <font>
      <sz val="10"/>
      <name val="Meiryo UI"/>
      <family val="3"/>
      <charset val="128"/>
    </font>
    <font>
      <sz val="11"/>
      <color theme="1"/>
      <name val="Meiryo UI"/>
      <family val="3"/>
      <charset val="128"/>
    </font>
  </fonts>
  <fills count="13">
    <fill>
      <patternFill patternType="none"/>
    </fill>
    <fill>
      <patternFill patternType="gray125"/>
    </fill>
    <fill>
      <patternFill patternType="solid">
        <fgColor indexed="22"/>
        <bgColor indexed="0"/>
      </patternFill>
    </fill>
    <fill>
      <patternFill patternType="solid">
        <fgColor indexed="13"/>
        <bgColor indexed="64"/>
      </patternFill>
    </fill>
    <fill>
      <patternFill patternType="solid">
        <fgColor rgb="FFFFFF00"/>
        <bgColor indexed="64"/>
      </patternFill>
    </fill>
    <fill>
      <patternFill patternType="solid">
        <fgColor theme="4" tint="0.39997558519241921"/>
        <bgColor indexed="64"/>
      </patternFill>
    </fill>
    <fill>
      <patternFill patternType="solid">
        <fgColor rgb="FF92D050"/>
        <bgColor indexed="64"/>
      </patternFill>
    </fill>
    <fill>
      <patternFill patternType="solid">
        <fgColor theme="7"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336699"/>
        <bgColor indexed="64"/>
      </patternFill>
    </fill>
    <fill>
      <patternFill patternType="solid">
        <fgColor rgb="FF006699"/>
        <bgColor indexed="64"/>
      </patternFill>
    </fill>
  </fills>
  <borders count="56">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theme="7" tint="0.79995117038483843"/>
      </left>
      <right style="medium">
        <color theme="7" tint="-0.499984740745262"/>
      </right>
      <top style="medium">
        <color theme="7" tint="0.79998168889431442"/>
      </top>
      <bottom style="medium">
        <color theme="7" tint="-0.499984740745262"/>
      </bottom>
      <diagonal/>
    </border>
    <border>
      <left style="medium">
        <color theme="7" tint="0.79995117038483843"/>
      </left>
      <right style="thick">
        <color theme="7" tint="-0.499984740745262"/>
      </right>
      <top style="medium">
        <color theme="7" tint="0.79998168889431442"/>
      </top>
      <bottom style="medium">
        <color theme="7" tint="-0.499984740745262"/>
      </bottom>
      <diagonal/>
    </border>
    <border>
      <left style="medium">
        <color theme="7" tint="-0.499984740745262"/>
      </left>
      <right style="thick">
        <color theme="7" tint="0.79998168889431442"/>
      </right>
      <top style="medium">
        <color theme="7" tint="-0.499984740745262"/>
      </top>
      <bottom style="medium">
        <color theme="7" tint="0.79998168889431442"/>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style="thin">
        <color theme="0" tint="-0.14996795556505021"/>
      </right>
      <top/>
      <bottom/>
      <diagonal/>
    </border>
    <border>
      <left style="medium">
        <color theme="0" tint="-0.14996795556505021"/>
      </left>
      <right/>
      <top style="medium">
        <color theme="0" tint="-0.14996795556505021"/>
      </top>
      <bottom/>
      <diagonal/>
    </border>
    <border>
      <left/>
      <right/>
      <top style="medium">
        <color theme="0" tint="-0.14996795556505021"/>
      </top>
      <bottom/>
      <diagonal/>
    </border>
    <border>
      <left/>
      <right style="medium">
        <color theme="0" tint="-0.14996795556505021"/>
      </right>
      <top style="medium">
        <color theme="0" tint="-0.14996795556505021"/>
      </top>
      <bottom/>
      <diagonal/>
    </border>
    <border>
      <left style="medium">
        <color theme="0" tint="-0.14996795556505021"/>
      </left>
      <right/>
      <top/>
      <bottom/>
      <diagonal/>
    </border>
    <border>
      <left/>
      <right style="medium">
        <color theme="0" tint="-0.14996795556505021"/>
      </right>
      <top/>
      <bottom/>
      <diagonal/>
    </border>
    <border>
      <left/>
      <right/>
      <top/>
      <bottom style="medium">
        <color theme="0" tint="-0.14996795556505021"/>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ck">
        <color theme="7" tint="-0.499984740745262"/>
      </left>
      <right style="thin">
        <color theme="0" tint="-0.499984740745262"/>
      </right>
      <top/>
      <bottom/>
      <diagonal/>
    </border>
    <border>
      <left/>
      <right/>
      <top style="thin">
        <color theme="0" tint="-0.34998626667073579"/>
      </top>
      <bottom/>
      <diagonal/>
    </border>
    <border>
      <left style="thin">
        <color theme="0" tint="-0.14996795556505021"/>
      </left>
      <right/>
      <top/>
      <bottom/>
      <diagonal/>
    </border>
    <border>
      <left style="medium">
        <color theme="0" tint="-0.14996795556505021"/>
      </left>
      <right/>
      <top style="medium">
        <color theme="0" tint="-0.14996795556505021"/>
      </top>
      <bottom style="medium">
        <color theme="1" tint="0.34998626667073579"/>
      </bottom>
      <diagonal/>
    </border>
    <border>
      <left/>
      <right/>
      <top style="medium">
        <color theme="0" tint="-0.14996795556505021"/>
      </top>
      <bottom style="medium">
        <color theme="1" tint="0.34998626667073579"/>
      </bottom>
      <diagonal/>
    </border>
    <border>
      <left/>
      <right style="medium">
        <color theme="1" tint="0.34998626667073579"/>
      </right>
      <top style="medium">
        <color theme="0" tint="-0.14996795556505021"/>
      </top>
      <bottom style="medium">
        <color theme="1" tint="0.34998626667073579"/>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medium">
        <color theme="2" tint="-9.9917600024414813E-2"/>
      </left>
      <right/>
      <top style="medium">
        <color theme="2" tint="-9.9917600024414813E-2"/>
      </top>
      <bottom/>
      <diagonal/>
    </border>
    <border>
      <left/>
      <right/>
      <top style="medium">
        <color theme="2" tint="-9.9917600024414813E-2"/>
      </top>
      <bottom/>
      <diagonal/>
    </border>
    <border>
      <left style="thin">
        <color theme="2" tint="-9.9917600024414813E-2"/>
      </left>
      <right/>
      <top style="medium">
        <color theme="2" tint="-9.9917600024414813E-2"/>
      </top>
      <bottom/>
      <diagonal/>
    </border>
    <border>
      <left/>
      <right style="thin">
        <color theme="0" tint="-0.14996795556505021"/>
      </right>
      <top style="medium">
        <color theme="2" tint="-9.9917600024414813E-2"/>
      </top>
      <bottom/>
      <diagonal/>
    </border>
    <border>
      <left style="thin">
        <color theme="2"/>
      </left>
      <right/>
      <top style="medium">
        <color theme="2" tint="-9.9917600024414813E-2"/>
      </top>
      <bottom style="thin">
        <color theme="2"/>
      </bottom>
      <diagonal/>
    </border>
    <border>
      <left/>
      <right/>
      <top style="medium">
        <color theme="2" tint="-9.9917600024414813E-2"/>
      </top>
      <bottom style="thin">
        <color theme="2"/>
      </bottom>
      <diagonal/>
    </border>
    <border>
      <left/>
      <right style="medium">
        <color theme="1" tint="0.34998626667073579"/>
      </right>
      <top style="medium">
        <color theme="2" tint="-9.9917600024414813E-2"/>
      </top>
      <bottom style="thin">
        <color theme="2"/>
      </bottom>
      <diagonal/>
    </border>
    <border>
      <left style="medium">
        <color theme="2" tint="-9.9917600024414813E-2"/>
      </left>
      <right/>
      <top/>
      <bottom style="medium">
        <color theme="1" tint="0.34998626667073579"/>
      </bottom>
      <diagonal/>
    </border>
    <border>
      <left/>
      <right/>
      <top/>
      <bottom style="medium">
        <color theme="1" tint="0.34998626667073579"/>
      </bottom>
      <diagonal/>
    </border>
    <border>
      <left style="thin">
        <color theme="2" tint="-9.9917600024414813E-2"/>
      </left>
      <right/>
      <top/>
      <bottom style="medium">
        <color theme="1" tint="0.34998626667073579"/>
      </bottom>
      <diagonal/>
    </border>
    <border>
      <left/>
      <right style="thin">
        <color theme="0" tint="-0.14996795556505021"/>
      </right>
      <top/>
      <bottom style="medium">
        <color theme="1" tint="0.34998626667073579"/>
      </bottom>
      <diagonal/>
    </border>
    <border>
      <left style="thin">
        <color theme="2"/>
      </left>
      <right/>
      <top style="thin">
        <color theme="2"/>
      </top>
      <bottom style="medium">
        <color theme="1" tint="0.34998626667073579"/>
      </bottom>
      <diagonal/>
    </border>
    <border>
      <left/>
      <right/>
      <top style="thin">
        <color theme="2"/>
      </top>
      <bottom style="medium">
        <color theme="1" tint="0.34998626667073579"/>
      </bottom>
      <diagonal/>
    </border>
    <border>
      <left/>
      <right style="thin">
        <color theme="2"/>
      </right>
      <top style="thin">
        <color theme="2"/>
      </top>
      <bottom style="medium">
        <color theme="1" tint="0.34998626667073579"/>
      </bottom>
      <diagonal/>
    </border>
    <border>
      <left/>
      <right style="medium">
        <color theme="1" tint="0.34998626667073579"/>
      </right>
      <top/>
      <bottom style="medium">
        <color theme="1" tint="0.34998626667073579"/>
      </bottom>
      <diagonal/>
    </border>
    <border>
      <left style="medium">
        <color theme="0" tint="-0.14996795556505021"/>
      </left>
      <right/>
      <top/>
      <bottom style="medium">
        <color theme="0" tint="-0.14993743705557422"/>
      </bottom>
      <diagonal/>
    </border>
    <border>
      <left/>
      <right/>
      <top/>
      <bottom style="medium">
        <color theme="0" tint="-0.14993743705557422"/>
      </bottom>
      <diagonal/>
    </border>
    <border>
      <left/>
      <right/>
      <top style="thin">
        <color theme="0" tint="-0.14996795556505021"/>
      </top>
      <bottom style="medium">
        <color theme="0" tint="-0.14993743705557422"/>
      </bottom>
      <diagonal/>
    </border>
    <border>
      <left/>
      <right style="medium">
        <color theme="0" tint="-0.14996795556505021"/>
      </right>
      <top/>
      <bottom style="medium">
        <color theme="0" tint="-0.14993743705557422"/>
      </bottom>
      <diagonal/>
    </border>
    <border>
      <left/>
      <right/>
      <top style="medium">
        <color theme="0" tint="-0.14993743705557422"/>
      </top>
      <bottom/>
      <diagonal/>
    </border>
  </borders>
  <cellStyleXfs count="3">
    <xf numFmtId="0" fontId="0" fillId="0" borderId="0"/>
    <xf numFmtId="38" fontId="1" fillId="0" borderId="0" applyFont="0" applyFill="0" applyBorder="0" applyAlignment="0" applyProtection="0"/>
    <xf numFmtId="0" fontId="3" fillId="0" borderId="0"/>
  </cellStyleXfs>
  <cellXfs count="174">
    <xf numFmtId="0" fontId="0" fillId="0" borderId="0" xfId="0"/>
    <xf numFmtId="0" fontId="4" fillId="0" borderId="0" xfId="0" applyFont="1"/>
    <xf numFmtId="38" fontId="4" fillId="0" borderId="0" xfId="1" applyFont="1" applyAlignment="1">
      <alignment vertical="center"/>
    </xf>
    <xf numFmtId="0" fontId="4" fillId="3" borderId="0" xfId="0" applyFont="1" applyFill="1"/>
    <xf numFmtId="9" fontId="4" fillId="4" borderId="0" xfId="0" applyNumberFormat="1" applyFont="1" applyFill="1"/>
    <xf numFmtId="0" fontId="6" fillId="2" borderId="2" xfId="2" applyFont="1" applyFill="1" applyBorder="1" applyAlignment="1">
      <alignment horizontal="center"/>
    </xf>
    <xf numFmtId="176" fontId="6" fillId="0" borderId="1" xfId="2" applyNumberFormat="1" applyFont="1" applyFill="1" applyBorder="1" applyAlignment="1">
      <alignment horizontal="right" wrapText="1"/>
    </xf>
    <xf numFmtId="0" fontId="6" fillId="0" borderId="1" xfId="2" applyFont="1" applyFill="1" applyBorder="1" applyAlignment="1">
      <alignment horizontal="right" wrapText="1"/>
    </xf>
    <xf numFmtId="178" fontId="6" fillId="0" borderId="1" xfId="2" applyNumberFormat="1" applyFont="1" applyFill="1" applyBorder="1" applyAlignment="1">
      <alignment horizontal="right" wrapText="1"/>
    </xf>
    <xf numFmtId="0" fontId="6" fillId="0" borderId="1" xfId="2" applyFont="1" applyFill="1" applyBorder="1" applyAlignment="1">
      <alignment wrapText="1"/>
    </xf>
    <xf numFmtId="177" fontId="6" fillId="0" borderId="1" xfId="2" applyNumberFormat="1" applyFont="1" applyFill="1" applyBorder="1" applyAlignment="1">
      <alignment horizontal="right" wrapText="1"/>
    </xf>
    <xf numFmtId="38" fontId="4" fillId="5" borderId="0" xfId="1" applyFont="1" applyFill="1" applyAlignment="1">
      <alignment vertical="center"/>
    </xf>
    <xf numFmtId="0" fontId="4" fillId="0" borderId="3" xfId="0" applyFont="1" applyBorder="1"/>
    <xf numFmtId="38" fontId="4" fillId="5" borderId="3" xfId="1" applyFont="1" applyFill="1" applyBorder="1" applyAlignment="1">
      <alignment vertical="center"/>
    </xf>
    <xf numFmtId="38" fontId="4" fillId="0" borderId="3" xfId="1" applyFont="1" applyBorder="1" applyAlignment="1">
      <alignment vertical="center"/>
    </xf>
    <xf numFmtId="0" fontId="4" fillId="0" borderId="3" xfId="0" applyFont="1" applyBorder="1" applyAlignment="1">
      <alignment horizontal="right" vertical="center"/>
    </xf>
    <xf numFmtId="0" fontId="4" fillId="6" borderId="0" xfId="0" applyFont="1" applyFill="1"/>
    <xf numFmtId="0" fontId="4" fillId="0" borderId="0" xfId="0" applyFont="1" applyFill="1"/>
    <xf numFmtId="0" fontId="4" fillId="0" borderId="0" xfId="0" applyFont="1" applyBorder="1"/>
    <xf numFmtId="0" fontId="4" fillId="0" borderId="0" xfId="0" applyFont="1" applyBorder="1" applyAlignment="1">
      <alignment horizontal="right" vertical="center"/>
    </xf>
    <xf numFmtId="38" fontId="4" fillId="0" borderId="0" xfId="1" applyFont="1" applyFill="1" applyBorder="1" applyAlignment="1">
      <alignment vertical="center"/>
    </xf>
    <xf numFmtId="0" fontId="4" fillId="0" borderId="0" xfId="0" applyFont="1" applyFill="1" applyBorder="1"/>
    <xf numFmtId="0" fontId="0" fillId="0" borderId="0" xfId="0" applyProtection="1"/>
    <xf numFmtId="0" fontId="0" fillId="0" borderId="0" xfId="0" applyAlignment="1" applyProtection="1">
      <alignment vertical="center"/>
    </xf>
    <xf numFmtId="0" fontId="7" fillId="0" borderId="0" xfId="0" applyFont="1" applyAlignment="1" applyProtection="1">
      <alignment vertical="center"/>
    </xf>
    <xf numFmtId="0" fontId="7" fillId="0" borderId="0" xfId="0" applyFont="1" applyProtection="1"/>
    <xf numFmtId="0" fontId="8" fillId="0" borderId="0" xfId="0" applyFont="1" applyProtection="1"/>
    <xf numFmtId="38" fontId="8" fillId="0" borderId="0" xfId="1" applyFont="1" applyFill="1" applyBorder="1" applyAlignment="1" applyProtection="1">
      <alignment vertical="center"/>
    </xf>
    <xf numFmtId="38" fontId="8" fillId="0" borderId="0" xfId="1" applyFont="1" applyFill="1" applyBorder="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0" fillId="0" borderId="0" xfId="0" applyBorder="1" applyProtection="1"/>
    <xf numFmtId="0" fontId="0" fillId="0" borderId="0" xfId="0" applyFill="1" applyProtection="1"/>
    <xf numFmtId="0" fontId="7" fillId="10" borderId="0" xfId="0" applyFont="1" applyFill="1" applyBorder="1" applyAlignment="1" applyProtection="1">
      <alignment vertical="center"/>
    </xf>
    <xf numFmtId="0" fontId="0" fillId="0" borderId="0" xfId="0" applyFill="1" applyBorder="1" applyProtection="1"/>
    <xf numFmtId="0" fontId="0" fillId="0" borderId="0" xfId="0" applyFill="1" applyBorder="1" applyAlignment="1" applyProtection="1">
      <alignment vertical="center"/>
    </xf>
    <xf numFmtId="0" fontId="7" fillId="0" borderId="0" xfId="0" applyFont="1" applyFill="1" applyBorder="1" applyProtection="1"/>
    <xf numFmtId="0" fontId="7"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9" fillId="0" borderId="0" xfId="0" applyFont="1" applyFill="1" applyBorder="1" applyAlignment="1" applyProtection="1"/>
    <xf numFmtId="0" fontId="0" fillId="0" borderId="0" xfId="0" applyFill="1" applyBorder="1" applyAlignment="1" applyProtection="1">
      <alignment horizontal="center"/>
    </xf>
    <xf numFmtId="38" fontId="11" fillId="0" borderId="0" xfId="1" applyFont="1" applyBorder="1" applyAlignment="1" applyProtection="1">
      <alignment horizontal="right" vertical="center" shrinkToFit="1"/>
      <protection hidden="1"/>
    </xf>
    <xf numFmtId="38" fontId="11" fillId="0" borderId="0" xfId="1" applyFont="1" applyBorder="1" applyAlignment="1" applyProtection="1">
      <alignment vertical="center" shrinkToFit="1"/>
      <protection hidden="1"/>
    </xf>
    <xf numFmtId="0" fontId="12" fillId="0" borderId="0" xfId="0" applyFont="1" applyFill="1" applyBorder="1" applyAlignment="1" applyProtection="1"/>
    <xf numFmtId="0" fontId="14" fillId="0" borderId="0" xfId="0" applyFont="1" applyFill="1" applyBorder="1" applyAlignment="1" applyProtection="1">
      <alignment vertical="center"/>
    </xf>
    <xf numFmtId="0" fontId="15" fillId="0" borderId="0" xfId="0" applyFont="1" applyFill="1" applyBorder="1" applyAlignment="1" applyProtection="1"/>
    <xf numFmtId="0" fontId="16" fillId="0" borderId="0" xfId="0" applyFont="1" applyFill="1" applyBorder="1" applyProtection="1"/>
    <xf numFmtId="0" fontId="16" fillId="0" borderId="0" xfId="0" applyFont="1" applyFill="1" applyBorder="1" applyAlignment="1" applyProtection="1">
      <alignment horizontal="center"/>
    </xf>
    <xf numFmtId="0" fontId="14" fillId="0" borderId="0" xfId="0" applyFont="1" applyFill="1" applyBorder="1" applyAlignment="1" applyProtection="1">
      <alignment horizontal="center"/>
    </xf>
    <xf numFmtId="0" fontId="12" fillId="0" borderId="0" xfId="0" applyFont="1" applyFill="1" applyBorder="1" applyProtection="1"/>
    <xf numFmtId="0" fontId="18" fillId="0" borderId="0" xfId="0" applyFont="1" applyFill="1" applyBorder="1" applyAlignment="1">
      <alignment horizontal="center" vertical="center"/>
    </xf>
    <xf numFmtId="0" fontId="18" fillId="0" borderId="0" xfId="0" applyFont="1" applyFill="1" applyBorder="1"/>
    <xf numFmtId="0" fontId="8" fillId="0" borderId="0" xfId="0" applyFont="1" applyFill="1" applyBorder="1"/>
    <xf numFmtId="0" fontId="18" fillId="0" borderId="0" xfId="0" applyFont="1" applyFill="1" applyBorder="1" applyAlignment="1" applyProtection="1">
      <alignment horizontal="center" vertical="center"/>
    </xf>
    <xf numFmtId="0" fontId="0" fillId="0" borderId="14" xfId="0" applyFill="1" applyBorder="1" applyProtection="1"/>
    <xf numFmtId="0" fontId="0" fillId="0" borderId="15" xfId="0" applyFill="1" applyBorder="1" applyProtection="1"/>
    <xf numFmtId="0" fontId="0" fillId="0" borderId="17" xfId="0" applyFill="1" applyBorder="1" applyProtection="1"/>
    <xf numFmtId="0" fontId="7" fillId="0" borderId="17" xfId="0" applyFont="1" applyFill="1" applyBorder="1" applyProtection="1"/>
    <xf numFmtId="0" fontId="8" fillId="0" borderId="17" xfId="0" applyFont="1" applyFill="1" applyBorder="1" applyProtection="1"/>
    <xf numFmtId="0" fontId="0" fillId="0" borderId="19" xfId="0" applyFill="1" applyBorder="1" applyProtection="1"/>
    <xf numFmtId="0" fontId="8" fillId="0" borderId="20" xfId="0" applyFont="1" applyFill="1" applyBorder="1" applyAlignment="1">
      <alignment horizontal="center" vertical="center"/>
    </xf>
    <xf numFmtId="0" fontId="8" fillId="0" borderId="21" xfId="0" applyFont="1" applyFill="1" applyBorder="1" applyAlignment="1" applyProtection="1">
      <alignment horizontal="center" vertical="center"/>
    </xf>
    <xf numFmtId="0" fontId="8" fillId="0" borderId="22" xfId="0" applyFont="1" applyFill="1" applyBorder="1" applyAlignment="1" applyProtection="1">
      <alignment horizontal="center" vertical="center"/>
    </xf>
    <xf numFmtId="0" fontId="10" fillId="0" borderId="23" xfId="0" applyFont="1" applyFill="1" applyBorder="1" applyAlignment="1" applyProtection="1">
      <alignment vertical="center"/>
      <protection locked="0"/>
    </xf>
    <xf numFmtId="38" fontId="10" fillId="0" borderId="24" xfId="1" applyFont="1" applyBorder="1" applyAlignment="1" applyProtection="1">
      <alignment horizontal="right" vertical="center"/>
      <protection hidden="1"/>
    </xf>
    <xf numFmtId="0" fontId="8" fillId="0" borderId="25" xfId="0" applyFont="1" applyFill="1" applyBorder="1" applyAlignment="1" applyProtection="1">
      <alignment vertical="center"/>
      <protection locked="0"/>
    </xf>
    <xf numFmtId="38" fontId="8" fillId="0" borderId="26" xfId="1" applyFont="1" applyBorder="1" applyAlignment="1" applyProtection="1">
      <alignment horizontal="right" vertical="center"/>
      <protection hidden="1"/>
    </xf>
    <xf numFmtId="38" fontId="8" fillId="0" borderId="27" xfId="1" applyFont="1" applyBorder="1" applyAlignment="1" applyProtection="1">
      <alignment horizontal="right" vertical="center"/>
      <protection hidden="1"/>
    </xf>
    <xf numFmtId="0" fontId="8" fillId="0" borderId="20" xfId="0" applyFont="1" applyFill="1" applyBorder="1" applyAlignment="1" applyProtection="1">
      <alignment horizontal="center" vertical="center"/>
    </xf>
    <xf numFmtId="38" fontId="10" fillId="0" borderId="23" xfId="1" applyFont="1" applyBorder="1" applyAlignment="1" applyProtection="1">
      <alignment horizontal="right" vertical="center"/>
      <protection hidden="1"/>
    </xf>
    <xf numFmtId="38" fontId="8" fillId="0" borderId="25" xfId="1" applyFont="1" applyBorder="1" applyAlignment="1" applyProtection="1">
      <alignment horizontal="right" vertical="center"/>
      <protection hidden="1"/>
    </xf>
    <xf numFmtId="38" fontId="8" fillId="0" borderId="26" xfId="1" applyFont="1" applyBorder="1" applyAlignment="1" applyProtection="1">
      <alignment vertical="center"/>
      <protection hidden="1"/>
    </xf>
    <xf numFmtId="38" fontId="8" fillId="0" borderId="24" xfId="1" applyFont="1" applyFill="1" applyBorder="1" applyAlignment="1" applyProtection="1">
      <alignment vertical="center"/>
    </xf>
    <xf numFmtId="38" fontId="8" fillId="0" borderId="27" xfId="1" applyFont="1" applyFill="1" applyBorder="1" applyAlignment="1" applyProtection="1">
      <alignment vertical="center"/>
    </xf>
    <xf numFmtId="0" fontId="8" fillId="7" borderId="20" xfId="0" applyFont="1" applyFill="1" applyBorder="1"/>
    <xf numFmtId="0" fontId="8" fillId="7" borderId="21" xfId="0" applyFont="1" applyFill="1" applyBorder="1" applyAlignment="1">
      <alignment horizontal="center" vertical="center"/>
    </xf>
    <xf numFmtId="0" fontId="8" fillId="7" borderId="22" xfId="0" applyFont="1" applyFill="1" applyBorder="1" applyAlignment="1">
      <alignment horizontal="center" vertical="center"/>
    </xf>
    <xf numFmtId="0" fontId="8" fillId="7" borderId="23" xfId="0" applyFont="1" applyFill="1" applyBorder="1"/>
    <xf numFmtId="0" fontId="10" fillId="7" borderId="24" xfId="0" applyFont="1" applyFill="1" applyBorder="1" applyAlignment="1" applyProtection="1">
      <alignment vertical="center"/>
      <protection locked="0"/>
    </xf>
    <xf numFmtId="0" fontId="8" fillId="7" borderId="25" xfId="0" applyFont="1" applyFill="1" applyBorder="1"/>
    <xf numFmtId="0" fontId="8" fillId="7" borderId="26" xfId="0" applyFont="1" applyFill="1" applyBorder="1" applyAlignment="1" applyProtection="1">
      <alignment vertical="center"/>
      <protection locked="0"/>
    </xf>
    <xf numFmtId="0" fontId="8" fillId="7" borderId="27" xfId="0" applyFont="1" applyFill="1" applyBorder="1" applyAlignment="1" applyProtection="1">
      <alignment vertical="center"/>
      <protection locked="0"/>
    </xf>
    <xf numFmtId="0" fontId="8" fillId="7" borderId="20" xfId="0" applyFont="1" applyFill="1" applyBorder="1" applyAlignment="1">
      <alignment horizontal="center" vertical="center"/>
    </xf>
    <xf numFmtId="0" fontId="10" fillId="7" borderId="23" xfId="0" applyFont="1" applyFill="1" applyBorder="1" applyAlignment="1" applyProtection="1">
      <alignment vertical="center"/>
      <protection locked="0"/>
    </xf>
    <xf numFmtId="0" fontId="10" fillId="7" borderId="28" xfId="0" applyFont="1" applyFill="1" applyBorder="1" applyAlignment="1" applyProtection="1">
      <alignment vertical="center"/>
      <protection locked="0"/>
    </xf>
    <xf numFmtId="0" fontId="8" fillId="7" borderId="25" xfId="0" applyFont="1" applyFill="1" applyBorder="1" applyAlignment="1" applyProtection="1">
      <alignment vertical="center"/>
      <protection locked="0"/>
    </xf>
    <xf numFmtId="0" fontId="20" fillId="0" borderId="0" xfId="0" applyFont="1" applyFill="1" applyBorder="1" applyAlignment="1" applyProtection="1"/>
    <xf numFmtId="181" fontId="22" fillId="0" borderId="0" xfId="0" applyNumberFormat="1" applyFont="1" applyFill="1" applyBorder="1" applyAlignment="1" applyProtection="1">
      <alignment horizontal="right"/>
    </xf>
    <xf numFmtId="0" fontId="12" fillId="0" borderId="29" xfId="0" applyFont="1" applyFill="1" applyBorder="1" applyProtection="1"/>
    <xf numFmtId="49" fontId="12" fillId="0" borderId="0" xfId="0" applyNumberFormat="1" applyFont="1" applyFill="1" applyBorder="1" applyAlignment="1" applyProtection="1">
      <alignment horizontal="center"/>
    </xf>
    <xf numFmtId="0" fontId="12" fillId="0" borderId="0" xfId="0" applyFont="1" applyFill="1" applyBorder="1" applyAlignment="1" applyProtection="1">
      <alignment horizontal="left"/>
    </xf>
    <xf numFmtId="0" fontId="22" fillId="0" borderId="29" xfId="0" applyFont="1" applyFill="1" applyBorder="1" applyAlignment="1" applyProtection="1">
      <alignment horizontal="right"/>
    </xf>
    <xf numFmtId="0" fontId="12" fillId="0" borderId="7" xfId="0" applyFont="1" applyFill="1" applyBorder="1" applyProtection="1"/>
    <xf numFmtId="0" fontId="12" fillId="0" borderId="8" xfId="0" applyFont="1" applyFill="1" applyBorder="1" applyProtection="1"/>
    <xf numFmtId="0" fontId="12" fillId="0" borderId="9" xfId="0" applyFont="1" applyFill="1" applyBorder="1" applyProtection="1"/>
    <xf numFmtId="0" fontId="12" fillId="0" borderId="30" xfId="0" applyFont="1" applyFill="1" applyBorder="1" applyAlignment="1" applyProtection="1">
      <alignment horizontal="center"/>
    </xf>
    <xf numFmtId="179" fontId="12" fillId="0" borderId="13" xfId="1" applyNumberFormat="1" applyFont="1" applyFill="1" applyBorder="1" applyAlignment="1" applyProtection="1">
      <alignment horizontal="center"/>
    </xf>
    <xf numFmtId="0" fontId="12" fillId="0" borderId="30" xfId="0" applyFont="1" applyFill="1" applyBorder="1" applyProtection="1"/>
    <xf numFmtId="0" fontId="12" fillId="0" borderId="13" xfId="0" applyFont="1" applyFill="1" applyBorder="1" applyProtection="1"/>
    <xf numFmtId="49" fontId="12" fillId="0" borderId="30" xfId="0" applyNumberFormat="1" applyFont="1" applyFill="1" applyBorder="1" applyAlignment="1" applyProtection="1">
      <alignment horizontal="center"/>
    </xf>
    <xf numFmtId="9" fontId="12" fillId="0" borderId="13" xfId="0" applyNumberFormat="1" applyFont="1" applyFill="1" applyBorder="1" applyAlignment="1" applyProtection="1">
      <alignment horizontal="center"/>
    </xf>
    <xf numFmtId="0" fontId="22" fillId="0" borderId="13" xfId="0" applyFont="1" applyFill="1" applyBorder="1" applyAlignment="1" applyProtection="1">
      <alignment horizontal="left" shrinkToFit="1"/>
    </xf>
    <xf numFmtId="0" fontId="12" fillId="0" borderId="10" xfId="0" applyFont="1" applyFill="1" applyBorder="1" applyProtection="1"/>
    <xf numFmtId="0" fontId="12" fillId="0" borderId="11" xfId="0" applyFont="1" applyFill="1" applyBorder="1" applyAlignment="1" applyProtection="1">
      <alignment horizontal="center"/>
    </xf>
    <xf numFmtId="182" fontId="12" fillId="0" borderId="11" xfId="0" applyNumberFormat="1" applyFont="1" applyFill="1" applyBorder="1" applyProtection="1"/>
    <xf numFmtId="0" fontId="12" fillId="0" borderId="11" xfId="0" applyFont="1" applyFill="1" applyBorder="1" applyProtection="1"/>
    <xf numFmtId="0" fontId="12" fillId="0" borderId="12" xfId="0" applyFont="1" applyFill="1" applyBorder="1" applyProtection="1"/>
    <xf numFmtId="0" fontId="21" fillId="11" borderId="31" xfId="0" applyFont="1" applyFill="1" applyBorder="1" applyAlignment="1" applyProtection="1">
      <alignment horizontal="center" vertical="center"/>
    </xf>
    <xf numFmtId="180" fontId="21" fillId="11" borderId="32" xfId="0" applyNumberFormat="1" applyFont="1" applyFill="1" applyBorder="1" applyAlignment="1" applyProtection="1">
      <alignment horizontal="center" vertical="center"/>
    </xf>
    <xf numFmtId="0" fontId="21" fillId="11" borderId="33" xfId="0" applyFont="1" applyFill="1" applyBorder="1" applyAlignment="1" applyProtection="1">
      <alignment vertical="center"/>
    </xf>
    <xf numFmtId="0" fontId="8" fillId="12" borderId="36" xfId="0" applyFont="1" applyFill="1" applyBorder="1"/>
    <xf numFmtId="0" fontId="18" fillId="12" borderId="37" xfId="0" applyFont="1" applyFill="1" applyBorder="1" applyAlignment="1">
      <alignment horizontal="center" vertical="center" wrapText="1"/>
    </xf>
    <xf numFmtId="0" fontId="18" fillId="12" borderId="38" xfId="0" applyFont="1" applyFill="1" applyBorder="1"/>
    <xf numFmtId="0" fontId="18" fillId="12" borderId="39" xfId="0" applyFont="1" applyFill="1" applyBorder="1" applyAlignment="1">
      <alignment horizontal="center" vertical="center" wrapText="1"/>
    </xf>
    <xf numFmtId="0" fontId="18" fillId="12" borderId="37" xfId="0" applyFont="1" applyFill="1" applyBorder="1"/>
    <xf numFmtId="0" fontId="18" fillId="12" borderId="40" xfId="0" applyFont="1" applyFill="1" applyBorder="1" applyAlignment="1">
      <alignment horizontal="center" vertical="center" wrapText="1"/>
    </xf>
    <xf numFmtId="0" fontId="8" fillId="12" borderId="42" xfId="0" applyFont="1" applyFill="1" applyBorder="1" applyAlignment="1" applyProtection="1">
      <alignment vertical="center"/>
    </xf>
    <xf numFmtId="0" fontId="8" fillId="12" borderId="43" xfId="0" applyFont="1" applyFill="1" applyBorder="1"/>
    <xf numFmtId="0" fontId="18" fillId="12" borderId="44" xfId="0" applyFont="1" applyFill="1" applyBorder="1" applyAlignment="1">
      <alignment horizontal="center" vertical="center"/>
    </xf>
    <xf numFmtId="0" fontId="18" fillId="12" borderId="45" xfId="0" applyFont="1" applyFill="1" applyBorder="1"/>
    <xf numFmtId="0" fontId="18" fillId="12" borderId="46" xfId="0" applyFont="1" applyFill="1" applyBorder="1" applyAlignment="1">
      <alignment horizontal="center" vertical="center"/>
    </xf>
    <xf numFmtId="0" fontId="18" fillId="12" borderId="44" xfId="0" applyFont="1" applyFill="1" applyBorder="1"/>
    <xf numFmtId="0" fontId="18" fillId="12" borderId="49" xfId="0" applyFont="1" applyFill="1" applyBorder="1" applyAlignment="1" applyProtection="1">
      <alignment horizontal="center" vertical="center"/>
    </xf>
    <xf numFmtId="0" fontId="18" fillId="12" borderId="44" xfId="0" applyFont="1" applyFill="1" applyBorder="1" applyAlignment="1" applyProtection="1">
      <alignment horizontal="center" vertical="center"/>
    </xf>
    <xf numFmtId="0" fontId="18" fillId="12" borderId="47" xfId="0" applyFont="1" applyFill="1" applyBorder="1" applyAlignment="1" applyProtection="1">
      <alignment horizontal="center" vertical="center"/>
    </xf>
    <xf numFmtId="0" fontId="18" fillId="12" borderId="48" xfId="0" applyFont="1" applyFill="1" applyBorder="1" applyAlignment="1" applyProtection="1">
      <alignment horizontal="center" vertical="center"/>
    </xf>
    <xf numFmtId="0" fontId="8" fillId="12" borderId="50" xfId="0" applyFont="1" applyFill="1" applyBorder="1" applyAlignment="1" applyProtection="1">
      <alignment horizontal="center" vertical="center"/>
    </xf>
    <xf numFmtId="0" fontId="23" fillId="0" borderId="0" xfId="0" applyFont="1" applyFill="1" applyBorder="1" applyAlignment="1" applyProtection="1">
      <alignment horizontal="center" vertical="top"/>
    </xf>
    <xf numFmtId="0" fontId="14"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12" fillId="0" borderId="0" xfId="0" applyFont="1" applyFill="1" applyBorder="1" applyAlignment="1" applyProtection="1">
      <alignment horizontal="right"/>
    </xf>
    <xf numFmtId="0" fontId="0" fillId="0" borderId="15" xfId="0" applyBorder="1" applyProtection="1"/>
    <xf numFmtId="0" fontId="0" fillId="0" borderId="16" xfId="0" applyBorder="1" applyProtection="1"/>
    <xf numFmtId="0" fontId="0" fillId="0" borderId="0" xfId="0" applyBorder="1" applyAlignment="1" applyProtection="1">
      <alignment vertical="center"/>
    </xf>
    <xf numFmtId="0" fontId="0" fillId="0" borderId="18" xfId="0" applyBorder="1" applyProtection="1"/>
    <xf numFmtId="0" fontId="7" fillId="0" borderId="0" xfId="0" applyFont="1" applyBorder="1" applyAlignment="1" applyProtection="1">
      <alignment vertical="center"/>
    </xf>
    <xf numFmtId="0" fontId="7" fillId="0" borderId="18" xfId="0" applyFont="1" applyBorder="1" applyProtection="1"/>
    <xf numFmtId="0" fontId="8" fillId="0" borderId="18" xfId="0" applyFont="1" applyFill="1" applyBorder="1" applyProtection="1"/>
    <xf numFmtId="0" fontId="8" fillId="0" borderId="18" xfId="0" applyFont="1" applyBorder="1" applyProtection="1"/>
    <xf numFmtId="0" fontId="0" fillId="0" borderId="51" xfId="0" applyFill="1" applyBorder="1" applyProtection="1"/>
    <xf numFmtId="0" fontId="0" fillId="0" borderId="52" xfId="0" applyFill="1" applyBorder="1" applyProtection="1"/>
    <xf numFmtId="0" fontId="12" fillId="0" borderId="52" xfId="0" applyFont="1" applyFill="1" applyBorder="1" applyProtection="1"/>
    <xf numFmtId="0" fontId="16" fillId="0" borderId="52" xfId="0" applyFont="1" applyFill="1" applyBorder="1" applyProtection="1"/>
    <xf numFmtId="0" fontId="0" fillId="0" borderId="53" xfId="0" applyFill="1" applyBorder="1" applyProtection="1"/>
    <xf numFmtId="0" fontId="0" fillId="0" borderId="54" xfId="0" applyBorder="1" applyProtection="1"/>
    <xf numFmtId="0" fontId="0" fillId="0" borderId="55" xfId="0" applyFill="1" applyBorder="1" applyProtection="1"/>
    <xf numFmtId="0" fontId="11" fillId="8" borderId="5" xfId="0" applyFont="1" applyFill="1" applyBorder="1" applyAlignment="1" applyProtection="1">
      <alignment horizontal="center" vertical="center"/>
      <protection locked="0" hidden="1"/>
    </xf>
    <xf numFmtId="0" fontId="11" fillId="8" borderId="4" xfId="0" applyFont="1" applyFill="1" applyBorder="1" applyAlignment="1" applyProtection="1">
      <alignment horizontal="center" vertical="center"/>
      <protection locked="0" hidden="1"/>
    </xf>
    <xf numFmtId="38" fontId="11" fillId="9" borderId="6" xfId="1" applyFont="1" applyFill="1" applyBorder="1" applyAlignment="1" applyProtection="1">
      <alignment horizontal="center" vertical="center" shrinkToFit="1"/>
      <protection locked="0" hidden="1"/>
    </xf>
    <xf numFmtId="180" fontId="21" fillId="11" borderId="32" xfId="0" applyNumberFormat="1" applyFont="1" applyFill="1" applyBorder="1" applyAlignment="1" applyProtection="1">
      <alignment horizontal="center" vertical="center"/>
      <protection hidden="1"/>
    </xf>
    <xf numFmtId="183" fontId="16" fillId="0" borderId="34" xfId="1" applyNumberFormat="1" applyFont="1" applyFill="1" applyBorder="1" applyAlignment="1" applyProtection="1">
      <alignment horizontal="right" shrinkToFit="1"/>
      <protection hidden="1"/>
    </xf>
    <xf numFmtId="183" fontId="16" fillId="0" borderId="35" xfId="1" applyNumberFormat="1" applyFont="1" applyFill="1" applyBorder="1" applyAlignment="1" applyProtection="1">
      <alignment horizontal="right" shrinkToFit="1"/>
      <protection hidden="1"/>
    </xf>
    <xf numFmtId="183" fontId="12" fillId="0" borderId="34" xfId="1" applyNumberFormat="1" applyFont="1" applyFill="1" applyBorder="1" applyAlignment="1" applyProtection="1">
      <alignment horizontal="right" shrinkToFit="1"/>
      <protection hidden="1"/>
    </xf>
    <xf numFmtId="183" fontId="12" fillId="0" borderId="35" xfId="0" applyNumberFormat="1" applyFont="1" applyFill="1" applyBorder="1" applyAlignment="1" applyProtection="1">
      <alignment shrinkToFit="1"/>
      <protection hidden="1"/>
    </xf>
    <xf numFmtId="183" fontId="12" fillId="0" borderId="34" xfId="0" applyNumberFormat="1" applyFont="1" applyFill="1" applyBorder="1" applyAlignment="1" applyProtection="1">
      <alignment horizontal="right" shrinkToFit="1"/>
      <protection hidden="1"/>
    </xf>
    <xf numFmtId="183" fontId="12" fillId="0" borderId="34" xfId="0" applyNumberFormat="1" applyFont="1" applyFill="1" applyBorder="1" applyAlignment="1" applyProtection="1">
      <alignment shrinkToFit="1"/>
      <protection hidden="1"/>
    </xf>
    <xf numFmtId="9" fontId="22" fillId="0" borderId="0" xfId="0" applyNumberFormat="1" applyFont="1" applyFill="1" applyBorder="1" applyAlignment="1" applyProtection="1">
      <alignment horizontal="center"/>
      <protection hidden="1"/>
    </xf>
    <xf numFmtId="0" fontId="14" fillId="0" borderId="0" xfId="0" applyFont="1" applyFill="1" applyBorder="1" applyAlignment="1" applyProtection="1">
      <alignment horizontal="center" vertical="center"/>
    </xf>
    <xf numFmtId="0" fontId="21" fillId="11" borderId="32" xfId="0" applyFont="1" applyFill="1" applyBorder="1" applyAlignment="1" applyProtection="1">
      <alignment horizontal="center" vertical="center"/>
    </xf>
    <xf numFmtId="0" fontId="12" fillId="0" borderId="0" xfId="0" applyFont="1" applyFill="1" applyBorder="1" applyAlignment="1" applyProtection="1">
      <alignment horizontal="center"/>
    </xf>
    <xf numFmtId="0" fontId="12" fillId="0" borderId="0" xfId="0" applyFont="1" applyFill="1" applyBorder="1" applyAlignment="1" applyProtection="1">
      <alignment horizontal="right"/>
    </xf>
    <xf numFmtId="0" fontId="8" fillId="0" borderId="0" xfId="0" applyFont="1" applyFill="1" applyBorder="1" applyAlignment="1" applyProtection="1">
      <alignment horizontal="center" vertical="center"/>
    </xf>
    <xf numFmtId="0" fontId="18" fillId="12" borderId="37" xfId="0" applyFont="1" applyFill="1" applyBorder="1" applyAlignment="1">
      <alignment horizontal="center" vertical="center" wrapText="1"/>
    </xf>
    <xf numFmtId="0" fontId="18" fillId="12" borderId="44" xfId="0" applyFont="1" applyFill="1" applyBorder="1" applyAlignment="1">
      <alignment horizontal="center" vertical="center"/>
    </xf>
    <xf numFmtId="0" fontId="18" fillId="12" borderId="41" xfId="0" applyFont="1" applyFill="1" applyBorder="1" applyAlignment="1" applyProtection="1">
      <alignment horizontal="center" vertical="center"/>
    </xf>
    <xf numFmtId="0" fontId="18" fillId="12" borderId="47" xfId="0" applyFont="1" applyFill="1" applyBorder="1" applyAlignment="1" applyProtection="1">
      <alignment horizontal="center" vertical="center"/>
    </xf>
    <xf numFmtId="0" fontId="18" fillId="12" borderId="48" xfId="0" applyFont="1" applyFill="1" applyBorder="1" applyAlignment="1" applyProtection="1">
      <alignment horizontal="center" vertical="center"/>
    </xf>
    <xf numFmtId="0" fontId="21" fillId="11" borderId="32" xfId="0" applyFont="1" applyFill="1" applyBorder="1" applyAlignment="1" applyProtection="1">
      <alignment horizontal="left" vertical="center"/>
    </xf>
    <xf numFmtId="0" fontId="0" fillId="0" borderId="0" xfId="0" applyAlignment="1" applyProtection="1">
      <alignment horizontal="center"/>
    </xf>
    <xf numFmtId="0" fontId="22" fillId="0" borderId="13" xfId="0" applyFont="1" applyFill="1" applyBorder="1" applyAlignment="1" applyProtection="1">
      <alignment horizontal="center"/>
    </xf>
    <xf numFmtId="188" fontId="22" fillId="0" borderId="13" xfId="0" applyNumberFormat="1" applyFont="1" applyFill="1" applyBorder="1" applyAlignment="1" applyProtection="1">
      <alignment horizontal="right"/>
    </xf>
    <xf numFmtId="188" fontId="22" fillId="0" borderId="13" xfId="0" applyNumberFormat="1" applyFont="1" applyFill="1" applyBorder="1" applyAlignment="1" applyProtection="1"/>
    <xf numFmtId="0" fontId="22" fillId="0" borderId="0" xfId="0" applyFont="1" applyFill="1" applyBorder="1" applyAlignment="1" applyProtection="1">
      <alignment horizontal="center"/>
    </xf>
    <xf numFmtId="0" fontId="22" fillId="0" borderId="0" xfId="0" applyFont="1" applyFill="1" applyBorder="1" applyProtection="1"/>
  </cellXfs>
  <cellStyles count="3">
    <cellStyle name="桁区切り" xfId="1" builtinId="6"/>
    <cellStyle name="標準" xfId="0" builtinId="0"/>
    <cellStyle name="標準_Master" xfId="2" xr:uid="{00000000-0005-0000-0000-000002000000}"/>
  </cellStyles>
  <dxfs count="4">
    <dxf>
      <font>
        <color theme="0"/>
      </font>
    </dxf>
    <dxf>
      <font>
        <color theme="0"/>
      </font>
    </dxf>
    <dxf>
      <font>
        <color theme="0"/>
      </font>
    </dxf>
    <dxf>
      <font>
        <color theme="0"/>
      </font>
    </dxf>
  </dxfs>
  <tableStyles count="0" defaultTableStyle="TableStyleMedium2" defaultPivotStyle="PivotStyleLight16"/>
  <colors>
    <mruColors>
      <color rgb="FF00FFFF"/>
      <color rgb="FF006699"/>
      <color rgb="FF336699"/>
      <color rgb="FF375623"/>
      <color rgb="FF3366CC"/>
      <color rgb="FF0066CC"/>
      <color rgb="FFCCFFFF"/>
      <color rgb="FF66FFFF"/>
      <color rgb="FF99FFCC"/>
      <color rgb="FFAF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293B0-951D-4D0F-93F1-D5A5ACBADDA9}">
  <sheetPr codeName="Sheet4">
    <pageSetUpPr fitToPage="1"/>
  </sheetPr>
  <dimension ref="B1:AD60"/>
  <sheetViews>
    <sheetView showGridLines="0" tabSelected="1" zoomScale="80" zoomScaleNormal="80" zoomScaleSheetLayoutView="100" workbookViewId="0">
      <selection activeCell="J15" sqref="J15"/>
    </sheetView>
  </sheetViews>
  <sheetFormatPr defaultRowHeight="13.5" x14ac:dyDescent="0.15"/>
  <cols>
    <col min="1" max="1" width="3.875" style="22" customWidth="1"/>
    <col min="2" max="2" width="9" style="22" customWidth="1"/>
    <col min="3" max="3" width="1.125" style="22" customWidth="1"/>
    <col min="4" max="4" width="15.625" style="22" customWidth="1"/>
    <col min="5" max="6" width="1.125" style="22" customWidth="1"/>
    <col min="7" max="7" width="15.625" style="22" customWidth="1"/>
    <col min="8" max="9" width="1.125" style="22" customWidth="1"/>
    <col min="10" max="10" width="15.625" style="22" customWidth="1"/>
    <col min="11" max="12" width="1.125" style="22" customWidth="1"/>
    <col min="13" max="13" width="15.625" style="22" customWidth="1"/>
    <col min="14" max="15" width="1.125" style="22" customWidth="1"/>
    <col min="16" max="16" width="15.625" style="22" customWidth="1"/>
    <col min="17" max="18" width="1.125" style="22" customWidth="1"/>
    <col min="19" max="19" width="15.625" style="22" customWidth="1"/>
    <col min="20" max="21" width="1.125" style="22" customWidth="1"/>
    <col min="22" max="22" width="15.625" style="22" customWidth="1"/>
    <col min="23" max="24" width="1.125" style="22" customWidth="1"/>
    <col min="25" max="25" width="15.625" style="22" customWidth="1"/>
    <col min="26" max="27" width="1.125" style="22" customWidth="1"/>
    <col min="28" max="28" width="9" style="22" customWidth="1"/>
    <col min="29" max="29" width="3.875" style="22" customWidth="1"/>
    <col min="30" max="30" width="1.125" style="22" customWidth="1"/>
    <col min="31" max="16384" width="9" style="22"/>
  </cols>
  <sheetData>
    <row r="1" spans="2:30" ht="20.100000000000001" customHeight="1" thickBot="1" x14ac:dyDescent="0.2">
      <c r="Y1" s="22" t="s">
        <v>61</v>
      </c>
    </row>
    <row r="2" spans="2:30" ht="30" customHeight="1" x14ac:dyDescent="0.15">
      <c r="B2" s="54"/>
      <c r="C2" s="55"/>
      <c r="D2" s="55"/>
      <c r="E2" s="55"/>
      <c r="F2" s="55"/>
      <c r="G2" s="55"/>
      <c r="H2" s="55"/>
      <c r="I2" s="55"/>
      <c r="J2" s="55"/>
      <c r="K2" s="55"/>
      <c r="L2" s="55"/>
      <c r="M2" s="55"/>
      <c r="N2" s="55"/>
      <c r="O2" s="55"/>
      <c r="P2" s="55"/>
      <c r="Q2" s="55"/>
      <c r="R2" s="55"/>
      <c r="S2" s="55"/>
      <c r="T2" s="55"/>
      <c r="U2" s="55"/>
      <c r="V2" s="55"/>
      <c r="W2" s="55"/>
      <c r="X2" s="55"/>
      <c r="Y2" s="55"/>
      <c r="Z2" s="55"/>
      <c r="AA2" s="131"/>
      <c r="AB2" s="132"/>
    </row>
    <row r="3" spans="2:30" ht="30" customHeight="1" x14ac:dyDescent="0.15">
      <c r="B3" s="56"/>
      <c r="C3" s="34"/>
      <c r="D3" s="157" t="s">
        <v>52</v>
      </c>
      <c r="E3" s="157"/>
      <c r="F3" s="157"/>
      <c r="G3" s="157"/>
      <c r="H3" s="157"/>
      <c r="I3" s="157"/>
      <c r="J3" s="157"/>
      <c r="K3" s="157"/>
      <c r="L3" s="157"/>
      <c r="M3" s="157"/>
      <c r="N3" s="157"/>
      <c r="O3" s="157"/>
      <c r="P3" s="157"/>
      <c r="Q3" s="157"/>
      <c r="R3" s="157"/>
      <c r="S3" s="157"/>
      <c r="T3" s="157"/>
      <c r="U3" s="157"/>
      <c r="V3" s="157"/>
      <c r="W3" s="157"/>
      <c r="X3" s="157"/>
      <c r="Y3" s="157"/>
      <c r="Z3" s="157"/>
      <c r="AA3" s="157"/>
      <c r="AB3" s="134"/>
      <c r="AC3" s="23"/>
      <c r="AD3" s="23"/>
    </row>
    <row r="4" spans="2:30" ht="15" customHeight="1" x14ac:dyDescent="0.15">
      <c r="B4" s="56"/>
      <c r="C4" s="34"/>
      <c r="D4" s="128"/>
      <c r="E4" s="128"/>
      <c r="F4" s="128"/>
      <c r="G4" s="128"/>
      <c r="H4" s="128"/>
      <c r="I4" s="128"/>
      <c r="J4" s="128"/>
      <c r="K4" s="128"/>
      <c r="L4" s="128"/>
      <c r="M4" s="128"/>
      <c r="N4" s="128"/>
      <c r="O4" s="128"/>
      <c r="P4" s="128"/>
      <c r="Q4" s="128"/>
      <c r="R4" s="128"/>
      <c r="S4" s="128"/>
      <c r="T4" s="128"/>
      <c r="U4" s="128"/>
      <c r="V4" s="128"/>
      <c r="W4" s="128"/>
      <c r="X4" s="128"/>
      <c r="Y4" s="128"/>
      <c r="Z4" s="128"/>
      <c r="AA4" s="128"/>
      <c r="AB4" s="134"/>
      <c r="AC4" s="23"/>
      <c r="AD4" s="23"/>
    </row>
    <row r="5" spans="2:30" ht="30" customHeight="1" x14ac:dyDescent="0.35">
      <c r="B5" s="56"/>
      <c r="C5" s="34"/>
      <c r="D5" s="90" t="s">
        <v>68</v>
      </c>
      <c r="E5" s="48"/>
      <c r="F5" s="48"/>
      <c r="G5" s="48"/>
      <c r="H5" s="48"/>
      <c r="I5" s="48"/>
      <c r="J5" s="48"/>
      <c r="K5" s="48"/>
      <c r="L5" s="48"/>
      <c r="M5" s="48"/>
      <c r="N5" s="48"/>
      <c r="O5" s="48"/>
      <c r="P5" s="48"/>
      <c r="Q5" s="48"/>
      <c r="R5" s="48"/>
      <c r="S5" s="48"/>
      <c r="T5" s="48"/>
      <c r="U5" s="48"/>
      <c r="V5" s="48"/>
      <c r="W5" s="35"/>
      <c r="X5" s="35"/>
      <c r="Y5" s="35"/>
      <c r="Z5" s="35"/>
      <c r="AA5" s="133"/>
      <c r="AB5" s="134"/>
      <c r="AC5" s="23"/>
      <c r="AD5" s="23"/>
    </row>
    <row r="6" spans="2:30" s="25" customFormat="1" ht="30" customHeight="1" x14ac:dyDescent="0.3">
      <c r="B6" s="57"/>
      <c r="C6" s="36"/>
      <c r="D6" s="43" t="s">
        <v>53</v>
      </c>
      <c r="E6" s="43"/>
      <c r="F6" s="43"/>
      <c r="G6" s="44"/>
      <c r="H6" s="44"/>
      <c r="I6" s="44"/>
      <c r="J6" s="44"/>
      <c r="K6" s="44"/>
      <c r="L6" s="44"/>
      <c r="M6" s="44"/>
      <c r="N6" s="44"/>
      <c r="O6" s="44"/>
      <c r="P6" s="44"/>
      <c r="Q6" s="44"/>
      <c r="R6" s="44"/>
      <c r="S6" s="44"/>
      <c r="T6" s="44"/>
      <c r="U6" s="44"/>
      <c r="V6" s="44"/>
      <c r="W6" s="37"/>
      <c r="X6" s="37"/>
      <c r="Y6" s="37"/>
      <c r="Z6" s="37"/>
      <c r="AA6" s="135"/>
      <c r="AB6" s="136"/>
      <c r="AC6" s="24"/>
      <c r="AD6" s="24"/>
    </row>
    <row r="7" spans="2:30" s="25" customFormat="1" ht="30" customHeight="1" x14ac:dyDescent="0.3">
      <c r="B7" s="57"/>
      <c r="C7" s="36"/>
      <c r="D7" s="43" t="s">
        <v>70</v>
      </c>
      <c r="E7" s="45"/>
      <c r="F7" s="45"/>
      <c r="G7" s="44"/>
      <c r="H7" s="44"/>
      <c r="I7" s="44"/>
      <c r="J7" s="44"/>
      <c r="K7" s="44"/>
      <c r="L7" s="44"/>
      <c r="M7" s="44"/>
      <c r="N7" s="44"/>
      <c r="O7" s="44"/>
      <c r="P7" s="44"/>
      <c r="Q7" s="44"/>
      <c r="R7" s="44"/>
      <c r="S7" s="44"/>
      <c r="T7" s="44"/>
      <c r="U7" s="44"/>
      <c r="V7" s="44"/>
      <c r="W7" s="37"/>
      <c r="X7" s="37"/>
      <c r="Y7" s="37"/>
      <c r="Z7" s="37"/>
      <c r="AA7" s="135"/>
      <c r="AB7" s="136"/>
      <c r="AC7" s="24"/>
      <c r="AD7" s="24"/>
    </row>
    <row r="8" spans="2:30" s="25" customFormat="1" ht="30" customHeight="1" x14ac:dyDescent="0.3">
      <c r="B8" s="57"/>
      <c r="C8" s="36"/>
      <c r="D8" s="86" t="s">
        <v>71</v>
      </c>
      <c r="E8" s="45"/>
      <c r="F8" s="45"/>
      <c r="G8" s="44"/>
      <c r="H8" s="44"/>
      <c r="I8" s="44"/>
      <c r="J8" s="44"/>
      <c r="K8" s="44"/>
      <c r="L8" s="44"/>
      <c r="M8" s="44"/>
      <c r="N8" s="44"/>
      <c r="O8" s="44"/>
      <c r="P8" s="44"/>
      <c r="Q8" s="44"/>
      <c r="R8" s="44"/>
      <c r="S8" s="44"/>
      <c r="T8" s="44"/>
      <c r="U8" s="44"/>
      <c r="V8" s="44"/>
      <c r="W8" s="37"/>
      <c r="X8" s="37"/>
      <c r="Y8" s="37"/>
      <c r="Z8" s="37"/>
      <c r="AA8" s="135"/>
      <c r="AB8" s="136"/>
      <c r="AC8" s="24"/>
      <c r="AD8" s="24"/>
    </row>
    <row r="9" spans="2:30" s="25" customFormat="1" ht="30" customHeight="1" x14ac:dyDescent="0.3">
      <c r="B9" s="57"/>
      <c r="C9" s="36"/>
      <c r="D9" s="86" t="s">
        <v>72</v>
      </c>
      <c r="E9" s="45"/>
      <c r="F9" s="45"/>
      <c r="G9" s="44"/>
      <c r="H9" s="44"/>
      <c r="I9" s="44"/>
      <c r="J9" s="44"/>
      <c r="K9" s="44"/>
      <c r="L9" s="44"/>
      <c r="M9" s="44"/>
      <c r="N9" s="44"/>
      <c r="O9" s="44"/>
      <c r="P9" s="44"/>
      <c r="Q9" s="44"/>
      <c r="R9" s="44"/>
      <c r="S9" s="44"/>
      <c r="T9" s="44"/>
      <c r="U9" s="44"/>
      <c r="V9" s="44"/>
      <c r="W9" s="37"/>
      <c r="X9" s="37"/>
      <c r="Y9" s="37"/>
      <c r="Z9" s="37"/>
      <c r="AA9" s="135"/>
      <c r="AB9" s="136"/>
      <c r="AC9" s="24"/>
      <c r="AD9" s="24"/>
    </row>
    <row r="10" spans="2:30" s="25" customFormat="1" ht="15" customHeight="1" thickBot="1" x14ac:dyDescent="0.25">
      <c r="B10" s="57"/>
      <c r="C10" s="36"/>
      <c r="D10" s="38"/>
      <c r="E10" s="38"/>
      <c r="F10" s="38"/>
      <c r="G10" s="37"/>
      <c r="H10" s="37"/>
      <c r="I10" s="37"/>
      <c r="J10" s="37"/>
      <c r="K10" s="37"/>
      <c r="L10" s="37"/>
      <c r="M10" s="37"/>
      <c r="N10" s="37"/>
      <c r="O10" s="37"/>
      <c r="P10" s="37"/>
      <c r="Q10" s="37"/>
      <c r="R10" s="37"/>
      <c r="S10" s="37"/>
      <c r="T10" s="37"/>
      <c r="U10" s="37"/>
      <c r="V10" s="37"/>
      <c r="W10" s="37"/>
      <c r="X10" s="37"/>
      <c r="Y10" s="37"/>
      <c r="Z10" s="33"/>
      <c r="AA10" s="135"/>
      <c r="AB10" s="136"/>
      <c r="AC10" s="24"/>
      <c r="AD10" s="24"/>
    </row>
    <row r="11" spans="2:30" s="26" customFormat="1" ht="30" customHeight="1" x14ac:dyDescent="0.3">
      <c r="B11" s="58"/>
      <c r="C11" s="110"/>
      <c r="D11" s="162" t="s">
        <v>65</v>
      </c>
      <c r="E11" s="111"/>
      <c r="F11" s="112"/>
      <c r="G11" s="162" t="s">
        <v>64</v>
      </c>
      <c r="H11" s="113"/>
      <c r="I11" s="114"/>
      <c r="J11" s="162" t="s">
        <v>63</v>
      </c>
      <c r="K11" s="111"/>
      <c r="L11" s="115"/>
      <c r="M11" s="164" t="s">
        <v>62</v>
      </c>
      <c r="N11" s="164"/>
      <c r="O11" s="164"/>
      <c r="P11" s="164"/>
      <c r="Q11" s="164"/>
      <c r="R11" s="164"/>
      <c r="S11" s="164"/>
      <c r="T11" s="164"/>
      <c r="U11" s="164"/>
      <c r="V11" s="164"/>
      <c r="W11" s="116"/>
      <c r="X11" s="38"/>
      <c r="Y11" s="38"/>
      <c r="Z11" s="38"/>
      <c r="AA11" s="161"/>
      <c r="AB11" s="137"/>
      <c r="AD11" s="161"/>
    </row>
    <row r="12" spans="2:30" s="26" customFormat="1" ht="30" customHeight="1" thickBot="1" x14ac:dyDescent="0.35">
      <c r="B12" s="58"/>
      <c r="C12" s="117"/>
      <c r="D12" s="163"/>
      <c r="E12" s="118"/>
      <c r="F12" s="119"/>
      <c r="G12" s="163"/>
      <c r="H12" s="120"/>
      <c r="I12" s="121"/>
      <c r="J12" s="163"/>
      <c r="K12" s="118"/>
      <c r="L12" s="165" t="s">
        <v>25</v>
      </c>
      <c r="M12" s="166"/>
      <c r="N12" s="122"/>
      <c r="O12" s="123"/>
      <c r="P12" s="123" t="s">
        <v>26</v>
      </c>
      <c r="Q12" s="123"/>
      <c r="R12" s="124"/>
      <c r="S12" s="125" t="s">
        <v>34</v>
      </c>
      <c r="T12" s="122"/>
      <c r="U12" s="123"/>
      <c r="V12" s="123" t="s">
        <v>35</v>
      </c>
      <c r="W12" s="126"/>
      <c r="X12" s="129"/>
      <c r="Y12" s="129"/>
      <c r="Z12" s="129"/>
      <c r="AA12" s="161"/>
      <c r="AB12" s="138"/>
      <c r="AC12" s="29"/>
      <c r="AD12" s="161"/>
    </row>
    <row r="13" spans="2:30" s="26" customFormat="1" ht="4.5" customHeight="1" x14ac:dyDescent="0.3">
      <c r="B13" s="58"/>
      <c r="C13" s="52"/>
      <c r="D13" s="50"/>
      <c r="E13" s="50"/>
      <c r="F13" s="51"/>
      <c r="G13" s="50"/>
      <c r="H13" s="50"/>
      <c r="I13" s="51"/>
      <c r="J13" s="50"/>
      <c r="K13" s="50"/>
      <c r="L13" s="53"/>
      <c r="M13" s="53"/>
      <c r="N13" s="53"/>
      <c r="O13" s="53"/>
      <c r="P13" s="53"/>
      <c r="Q13" s="53"/>
      <c r="R13" s="53"/>
      <c r="S13" s="53"/>
      <c r="T13" s="53"/>
      <c r="U13" s="53"/>
      <c r="V13" s="53"/>
      <c r="W13" s="30"/>
      <c r="X13" s="129"/>
      <c r="Y13" s="129"/>
      <c r="Z13" s="129"/>
      <c r="AA13" s="129"/>
      <c r="AB13" s="138"/>
      <c r="AC13" s="30"/>
      <c r="AD13" s="30"/>
    </row>
    <row r="14" spans="2:30" s="26" customFormat="1" ht="6.95" customHeight="1" thickBot="1" x14ac:dyDescent="0.25">
      <c r="B14" s="58"/>
      <c r="C14" s="74"/>
      <c r="D14" s="75"/>
      <c r="E14" s="76"/>
      <c r="F14" s="82"/>
      <c r="G14" s="75"/>
      <c r="H14" s="76"/>
      <c r="I14" s="82"/>
      <c r="J14" s="75"/>
      <c r="K14" s="76"/>
      <c r="L14" s="60"/>
      <c r="M14" s="61"/>
      <c r="N14" s="62"/>
      <c r="O14" s="68"/>
      <c r="P14" s="61"/>
      <c r="Q14" s="62"/>
      <c r="R14" s="68"/>
      <c r="S14" s="61"/>
      <c r="T14" s="62"/>
      <c r="U14" s="68"/>
      <c r="V14" s="61"/>
      <c r="W14" s="62"/>
      <c r="X14" s="129"/>
      <c r="Y14" s="129"/>
      <c r="Z14" s="129"/>
      <c r="AA14" s="129"/>
      <c r="AB14" s="138"/>
      <c r="AC14" s="29"/>
      <c r="AD14" s="29"/>
    </row>
    <row r="15" spans="2:30" s="26" customFormat="1" ht="63" customHeight="1" thickBot="1" x14ac:dyDescent="0.25">
      <c r="B15" s="58"/>
      <c r="C15" s="77"/>
      <c r="D15" s="146">
        <v>2</v>
      </c>
      <c r="E15" s="78"/>
      <c r="F15" s="83"/>
      <c r="G15" s="147">
        <v>20</v>
      </c>
      <c r="H15" s="84"/>
      <c r="I15" s="83"/>
      <c r="J15" s="148">
        <v>55</v>
      </c>
      <c r="K15" s="78"/>
      <c r="L15" s="63"/>
      <c r="M15" s="41">
        <f>Calc!B12</f>
        <v>2460</v>
      </c>
      <c r="N15" s="64"/>
      <c r="O15" s="69"/>
      <c r="P15" s="42">
        <f>Calc!K12</f>
        <v>6955</v>
      </c>
      <c r="Q15" s="64"/>
      <c r="R15" s="69"/>
      <c r="S15" s="42">
        <f>Calc!M12</f>
        <v>940</v>
      </c>
      <c r="T15" s="64"/>
      <c r="U15" s="69"/>
      <c r="V15" s="42">
        <f>Calc!N12</f>
        <v>10355</v>
      </c>
      <c r="W15" s="72"/>
      <c r="X15" s="27"/>
      <c r="Y15" s="27"/>
      <c r="Z15" s="27"/>
      <c r="AA15" s="28"/>
      <c r="AB15" s="138"/>
      <c r="AC15" s="27"/>
      <c r="AD15" s="28"/>
    </row>
    <row r="16" spans="2:30" s="26" customFormat="1" ht="6.95" customHeight="1" x14ac:dyDescent="0.2">
      <c r="B16" s="58"/>
      <c r="C16" s="79"/>
      <c r="D16" s="80"/>
      <c r="E16" s="81"/>
      <c r="F16" s="85"/>
      <c r="G16" s="80"/>
      <c r="H16" s="81"/>
      <c r="I16" s="85"/>
      <c r="J16" s="80"/>
      <c r="K16" s="81"/>
      <c r="L16" s="65"/>
      <c r="M16" s="66"/>
      <c r="N16" s="67"/>
      <c r="O16" s="70"/>
      <c r="P16" s="71"/>
      <c r="Q16" s="67"/>
      <c r="R16" s="70"/>
      <c r="S16" s="71"/>
      <c r="T16" s="67"/>
      <c r="U16" s="70"/>
      <c r="V16" s="71"/>
      <c r="W16" s="73"/>
      <c r="X16" s="27"/>
      <c r="Y16" s="27"/>
      <c r="Z16" s="27"/>
      <c r="AA16" s="28"/>
      <c r="AB16" s="138"/>
      <c r="AC16" s="27"/>
      <c r="AD16" s="28"/>
    </row>
    <row r="17" spans="2:30" ht="30" customHeight="1" x14ac:dyDescent="0.2">
      <c r="B17" s="56"/>
      <c r="C17" s="34"/>
      <c r="D17" s="127" t="s">
        <v>66</v>
      </c>
      <c r="E17" s="39"/>
      <c r="F17" s="39"/>
      <c r="G17" s="34"/>
      <c r="H17" s="34"/>
      <c r="I17" s="34"/>
      <c r="J17" s="34"/>
      <c r="K17" s="34"/>
      <c r="L17" s="34"/>
      <c r="M17" s="34"/>
      <c r="N17" s="34"/>
      <c r="O17" s="34"/>
      <c r="P17" s="34"/>
      <c r="Q17" s="34"/>
      <c r="R17" s="34"/>
      <c r="S17" s="34"/>
      <c r="T17" s="34"/>
      <c r="U17" s="34"/>
      <c r="V17" s="34"/>
      <c r="W17" s="34"/>
      <c r="X17" s="34"/>
      <c r="Y17" s="34"/>
      <c r="Z17" s="34"/>
      <c r="AA17" s="31"/>
      <c r="AB17" s="134"/>
    </row>
    <row r="18" spans="2:30" ht="27" customHeight="1" thickBot="1" x14ac:dyDescent="0.35">
      <c r="B18" s="56"/>
      <c r="C18" s="34"/>
      <c r="D18" s="49" t="s">
        <v>54</v>
      </c>
      <c r="E18" s="46"/>
      <c r="F18" s="46"/>
      <c r="G18" s="46"/>
      <c r="H18" s="46"/>
      <c r="I18" s="46"/>
      <c r="J18" s="46"/>
      <c r="K18" s="46"/>
      <c r="L18" s="46"/>
      <c r="M18" s="46"/>
      <c r="N18" s="46"/>
      <c r="O18" s="34"/>
      <c r="P18" s="34"/>
      <c r="Q18" s="34"/>
      <c r="R18" s="34"/>
      <c r="S18" s="34"/>
      <c r="T18" s="34"/>
      <c r="U18" s="34"/>
      <c r="V18" s="34"/>
      <c r="W18" s="34"/>
      <c r="X18" s="34"/>
      <c r="Y18" s="59"/>
      <c r="Z18" s="34"/>
      <c r="AA18" s="31"/>
      <c r="AB18" s="134"/>
    </row>
    <row r="19" spans="2:30" ht="30" customHeight="1" thickBot="1" x14ac:dyDescent="0.3">
      <c r="B19" s="56"/>
      <c r="C19" s="34"/>
      <c r="D19" s="107" t="s">
        <v>56</v>
      </c>
      <c r="E19" s="158" t="s">
        <v>55</v>
      </c>
      <c r="F19" s="158"/>
      <c r="G19" s="149">
        <f>Calc!A9</f>
        <v>1</v>
      </c>
      <c r="H19" s="167" t="s">
        <v>50</v>
      </c>
      <c r="I19" s="167"/>
      <c r="J19" s="167"/>
      <c r="K19" s="158"/>
      <c r="L19" s="158"/>
      <c r="M19" s="109"/>
      <c r="N19" s="46"/>
      <c r="O19" s="34"/>
      <c r="P19" s="107" t="s">
        <v>58</v>
      </c>
      <c r="Q19" s="158" t="s">
        <v>55</v>
      </c>
      <c r="R19" s="158"/>
      <c r="S19" s="108">
        <f>Tou</f>
        <v>1</v>
      </c>
      <c r="T19" s="167" t="s">
        <v>60</v>
      </c>
      <c r="U19" s="167"/>
      <c r="V19" s="167"/>
      <c r="W19" s="158"/>
      <c r="X19" s="158"/>
      <c r="Y19" s="109"/>
      <c r="Z19" s="34"/>
      <c r="AA19" s="31"/>
      <c r="AB19" s="134"/>
      <c r="AC19" s="32"/>
      <c r="AD19" s="32"/>
    </row>
    <row r="20" spans="2:30" ht="19.5" x14ac:dyDescent="0.3">
      <c r="B20" s="56"/>
      <c r="C20" s="34"/>
      <c r="D20" s="97"/>
      <c r="E20" s="49"/>
      <c r="F20" s="49"/>
      <c r="G20" s="49"/>
      <c r="H20" s="49"/>
      <c r="I20" s="49"/>
      <c r="J20" s="49"/>
      <c r="K20" s="49"/>
      <c r="L20" s="49"/>
      <c r="M20" s="98"/>
      <c r="N20" s="46"/>
      <c r="O20" s="34"/>
      <c r="P20" s="92"/>
      <c r="Q20" s="93"/>
      <c r="R20" s="93"/>
      <c r="S20" s="93"/>
      <c r="T20" s="93"/>
      <c r="U20" s="93"/>
      <c r="V20" s="93"/>
      <c r="W20" s="93"/>
      <c r="X20" s="93"/>
      <c r="Y20" s="94"/>
      <c r="Z20" s="34"/>
      <c r="AA20" s="31"/>
      <c r="AB20" s="134"/>
    </row>
    <row r="21" spans="2:30" ht="19.5" x14ac:dyDescent="0.3">
      <c r="B21" s="56"/>
      <c r="C21" s="34"/>
      <c r="D21" s="95" t="s">
        <v>36</v>
      </c>
      <c r="E21" s="160" t="s">
        <v>37</v>
      </c>
      <c r="F21" s="160"/>
      <c r="G21" s="152">
        <f>Calc!B9</f>
        <v>1230</v>
      </c>
      <c r="H21" s="172" t="s">
        <v>57</v>
      </c>
      <c r="I21" s="172"/>
      <c r="J21" s="49"/>
      <c r="K21" s="159"/>
      <c r="L21" s="159"/>
      <c r="M21" s="96"/>
      <c r="N21" s="47"/>
      <c r="O21" s="40"/>
      <c r="P21" s="95" t="s">
        <v>25</v>
      </c>
      <c r="Q21" s="160" t="s">
        <v>37</v>
      </c>
      <c r="R21" s="160"/>
      <c r="S21" s="152">
        <f>Calc!B11</f>
        <v>1230</v>
      </c>
      <c r="T21" s="172" t="s">
        <v>57</v>
      </c>
      <c r="U21" s="172"/>
      <c r="V21" s="49"/>
      <c r="W21" s="159"/>
      <c r="X21" s="159"/>
      <c r="Y21" s="96"/>
      <c r="Z21" s="34"/>
      <c r="AA21" s="31"/>
      <c r="AB21" s="134"/>
      <c r="AC21" s="168"/>
      <c r="AD21" s="168"/>
    </row>
    <row r="22" spans="2:30" ht="19.149999999999999" customHeight="1" x14ac:dyDescent="0.3">
      <c r="B22" s="56"/>
      <c r="C22" s="34"/>
      <c r="D22" s="97"/>
      <c r="E22" s="49"/>
      <c r="F22" s="49"/>
      <c r="G22" s="130"/>
      <c r="H22" s="49"/>
      <c r="I22" s="49"/>
      <c r="J22" s="49"/>
      <c r="K22" s="49"/>
      <c r="L22" s="49"/>
      <c r="M22" s="169" t="s">
        <v>73</v>
      </c>
      <c r="N22" s="46"/>
      <c r="O22" s="34"/>
      <c r="P22" s="97"/>
      <c r="Q22" s="130"/>
      <c r="R22" s="130"/>
      <c r="S22" s="130"/>
      <c r="T22" s="49"/>
      <c r="U22" s="49"/>
      <c r="V22" s="49"/>
      <c r="W22" s="49"/>
      <c r="X22" s="49"/>
      <c r="Y22" s="169" t="s">
        <v>73</v>
      </c>
      <c r="Z22" s="34"/>
      <c r="AA22" s="31"/>
      <c r="AB22" s="134"/>
    </row>
    <row r="23" spans="2:30" ht="19.5" x14ac:dyDescent="0.3">
      <c r="B23" s="56"/>
      <c r="C23" s="34"/>
      <c r="D23" s="95" t="s">
        <v>39</v>
      </c>
      <c r="E23" s="160" t="s">
        <v>37</v>
      </c>
      <c r="F23" s="160"/>
      <c r="G23" s="87" t="s">
        <v>40</v>
      </c>
      <c r="H23" s="49"/>
      <c r="I23" s="49"/>
      <c r="J23" s="150">
        <f>Calc!C9</f>
        <v>870</v>
      </c>
      <c r="K23" s="172" t="s">
        <v>57</v>
      </c>
      <c r="L23" s="172"/>
      <c r="M23" s="170">
        <v>87</v>
      </c>
      <c r="N23" s="46"/>
      <c r="O23" s="34"/>
      <c r="P23" s="95" t="s">
        <v>39</v>
      </c>
      <c r="Q23" s="160" t="s">
        <v>37</v>
      </c>
      <c r="R23" s="160"/>
      <c r="S23" s="87" t="s">
        <v>40</v>
      </c>
      <c r="T23" s="49"/>
      <c r="U23" s="49"/>
      <c r="V23" s="150">
        <f>Calc!C11</f>
        <v>870</v>
      </c>
      <c r="W23" s="172" t="s">
        <v>57</v>
      </c>
      <c r="X23" s="172"/>
      <c r="Y23" s="170">
        <v>87</v>
      </c>
      <c r="Z23" s="34"/>
      <c r="AA23" s="31"/>
      <c r="AB23" s="134"/>
      <c r="AC23" s="168"/>
      <c r="AD23" s="168"/>
    </row>
    <row r="24" spans="2:30" ht="19.5" x14ac:dyDescent="0.3">
      <c r="B24" s="56"/>
      <c r="C24" s="34"/>
      <c r="D24" s="97"/>
      <c r="E24" s="49"/>
      <c r="F24" s="49"/>
      <c r="G24" s="87" t="s">
        <v>41</v>
      </c>
      <c r="H24" s="49"/>
      <c r="I24" s="49"/>
      <c r="J24" s="151">
        <f>Calc!D9</f>
        <v>1130</v>
      </c>
      <c r="K24" s="172" t="s">
        <v>57</v>
      </c>
      <c r="L24" s="172"/>
      <c r="M24" s="171">
        <v>113</v>
      </c>
      <c r="N24" s="46"/>
      <c r="O24" s="34"/>
      <c r="P24" s="97"/>
      <c r="Q24" s="49"/>
      <c r="R24" s="49"/>
      <c r="S24" s="87" t="s">
        <v>41</v>
      </c>
      <c r="T24" s="49"/>
      <c r="U24" s="49"/>
      <c r="V24" s="151">
        <f>Calc!D11</f>
        <v>1130</v>
      </c>
      <c r="W24" s="172" t="s">
        <v>57</v>
      </c>
      <c r="X24" s="172"/>
      <c r="Y24" s="171">
        <v>113</v>
      </c>
      <c r="Z24" s="34"/>
      <c r="AA24" s="31"/>
      <c r="AB24" s="134"/>
    </row>
    <row r="25" spans="2:30" ht="19.5" x14ac:dyDescent="0.3">
      <c r="B25" s="56"/>
      <c r="C25" s="34"/>
      <c r="D25" s="97"/>
      <c r="E25" s="49"/>
      <c r="F25" s="49"/>
      <c r="G25" s="87" t="s">
        <v>42</v>
      </c>
      <c r="H25" s="49"/>
      <c r="I25" s="49"/>
      <c r="J25" s="150">
        <f>Calc!E9</f>
        <v>1576</v>
      </c>
      <c r="K25" s="172" t="s">
        <v>57</v>
      </c>
      <c r="L25" s="172"/>
      <c r="M25" s="171">
        <v>197</v>
      </c>
      <c r="N25" s="46"/>
      <c r="O25" s="34"/>
      <c r="P25" s="97"/>
      <c r="Q25" s="49"/>
      <c r="R25" s="49"/>
      <c r="S25" s="87" t="s">
        <v>42</v>
      </c>
      <c r="T25" s="49"/>
      <c r="U25" s="49"/>
      <c r="V25" s="151">
        <f>Calc!E11</f>
        <v>1379</v>
      </c>
      <c r="W25" s="172" t="s">
        <v>57</v>
      </c>
      <c r="X25" s="172"/>
      <c r="Y25" s="171">
        <v>197</v>
      </c>
      <c r="Z25" s="34"/>
      <c r="AA25" s="31"/>
      <c r="AB25" s="134"/>
    </row>
    <row r="26" spans="2:30" ht="19.5" x14ac:dyDescent="0.3">
      <c r="B26" s="56"/>
      <c r="C26" s="34"/>
      <c r="D26" s="97"/>
      <c r="E26" s="49"/>
      <c r="F26" s="49"/>
      <c r="G26" s="87" t="s">
        <v>43</v>
      </c>
      <c r="H26" s="49"/>
      <c r="I26" s="49"/>
      <c r="J26" s="150">
        <f>Calc!F9</f>
        <v>0</v>
      </c>
      <c r="K26" s="172" t="s">
        <v>57</v>
      </c>
      <c r="L26" s="172"/>
      <c r="M26" s="171">
        <v>270</v>
      </c>
      <c r="N26" s="46"/>
      <c r="O26" s="34"/>
      <c r="P26" s="97"/>
      <c r="Q26" s="49"/>
      <c r="R26" s="49"/>
      <c r="S26" s="87" t="s">
        <v>43</v>
      </c>
      <c r="T26" s="49"/>
      <c r="U26" s="49"/>
      <c r="V26" s="151">
        <f>Calc!F11</f>
        <v>0</v>
      </c>
      <c r="W26" s="172" t="s">
        <v>57</v>
      </c>
      <c r="X26" s="172"/>
      <c r="Y26" s="171">
        <v>270</v>
      </c>
      <c r="Z26" s="34"/>
      <c r="AA26" s="31"/>
      <c r="AB26" s="134"/>
    </row>
    <row r="27" spans="2:30" ht="19.5" x14ac:dyDescent="0.3">
      <c r="B27" s="56"/>
      <c r="C27" s="34"/>
      <c r="D27" s="97"/>
      <c r="E27" s="49"/>
      <c r="F27" s="49"/>
      <c r="G27" s="87" t="s">
        <v>44</v>
      </c>
      <c r="H27" s="49"/>
      <c r="I27" s="49"/>
      <c r="J27" s="150">
        <f>Calc!G9</f>
        <v>0</v>
      </c>
      <c r="K27" s="172" t="s">
        <v>57</v>
      </c>
      <c r="L27" s="172"/>
      <c r="M27" s="171">
        <v>305</v>
      </c>
      <c r="N27" s="46"/>
      <c r="O27" s="34"/>
      <c r="P27" s="97"/>
      <c r="Q27" s="49"/>
      <c r="R27" s="49"/>
      <c r="S27" s="87" t="s">
        <v>44</v>
      </c>
      <c r="T27" s="49"/>
      <c r="U27" s="49"/>
      <c r="V27" s="151">
        <f>Calc!G11</f>
        <v>0</v>
      </c>
      <c r="W27" s="172" t="s">
        <v>57</v>
      </c>
      <c r="X27" s="172"/>
      <c r="Y27" s="171">
        <v>305</v>
      </c>
      <c r="Z27" s="34"/>
      <c r="AA27" s="31"/>
      <c r="AB27" s="134"/>
    </row>
    <row r="28" spans="2:30" ht="19.5" x14ac:dyDescent="0.3">
      <c r="B28" s="56"/>
      <c r="C28" s="34"/>
      <c r="D28" s="97"/>
      <c r="E28" s="49"/>
      <c r="F28" s="49"/>
      <c r="G28" s="87" t="s">
        <v>45</v>
      </c>
      <c r="H28" s="49"/>
      <c r="I28" s="49"/>
      <c r="J28" s="150">
        <f>Calc!H9</f>
        <v>0</v>
      </c>
      <c r="K28" s="172" t="s">
        <v>57</v>
      </c>
      <c r="L28" s="172"/>
      <c r="M28" s="171">
        <v>314</v>
      </c>
      <c r="N28" s="46"/>
      <c r="O28" s="34"/>
      <c r="P28" s="97"/>
      <c r="Q28" s="49"/>
      <c r="R28" s="49"/>
      <c r="S28" s="87" t="s">
        <v>45</v>
      </c>
      <c r="T28" s="49"/>
      <c r="U28" s="49"/>
      <c r="V28" s="151">
        <f>Calc!H11</f>
        <v>0</v>
      </c>
      <c r="W28" s="172" t="s">
        <v>57</v>
      </c>
      <c r="X28" s="172"/>
      <c r="Y28" s="171">
        <v>314</v>
      </c>
      <c r="Z28" s="34"/>
      <c r="AA28" s="31"/>
      <c r="AB28" s="134"/>
    </row>
    <row r="29" spans="2:30" ht="19.5" x14ac:dyDescent="0.3">
      <c r="B29" s="56"/>
      <c r="C29" s="34"/>
      <c r="D29" s="97"/>
      <c r="E29" s="49"/>
      <c r="F29" s="49"/>
      <c r="G29" s="87" t="s">
        <v>46</v>
      </c>
      <c r="H29" s="49"/>
      <c r="I29" s="49"/>
      <c r="J29" s="150">
        <f>Calc!I9</f>
        <v>0</v>
      </c>
      <c r="K29" s="172" t="s">
        <v>57</v>
      </c>
      <c r="L29" s="172"/>
      <c r="M29" s="171">
        <v>320</v>
      </c>
      <c r="N29" s="46"/>
      <c r="O29" s="34"/>
      <c r="P29" s="97"/>
      <c r="Q29" s="49"/>
      <c r="R29" s="49"/>
      <c r="S29" s="87" t="s">
        <v>46</v>
      </c>
      <c r="T29" s="49"/>
      <c r="U29" s="49"/>
      <c r="V29" s="151">
        <f>Calc!I11</f>
        <v>0</v>
      </c>
      <c r="W29" s="172" t="s">
        <v>57</v>
      </c>
      <c r="X29" s="172"/>
      <c r="Y29" s="171">
        <v>320</v>
      </c>
      <c r="Z29" s="34"/>
      <c r="AA29" s="31"/>
      <c r="AB29" s="134"/>
    </row>
    <row r="30" spans="2:30" ht="19.5" x14ac:dyDescent="0.3">
      <c r="B30" s="56"/>
      <c r="C30" s="34"/>
      <c r="D30" s="97"/>
      <c r="E30" s="49"/>
      <c r="F30" s="49"/>
      <c r="G30" s="87" t="s">
        <v>51</v>
      </c>
      <c r="H30" s="49"/>
      <c r="I30" s="49"/>
      <c r="J30" s="150">
        <f>Calc!J9</f>
        <v>0</v>
      </c>
      <c r="K30" s="172" t="s">
        <v>57</v>
      </c>
      <c r="L30" s="172"/>
      <c r="M30" s="171">
        <v>200</v>
      </c>
      <c r="N30" s="46"/>
      <c r="O30" s="34"/>
      <c r="P30" s="97"/>
      <c r="Q30" s="49"/>
      <c r="R30" s="49"/>
      <c r="S30" s="87" t="s">
        <v>51</v>
      </c>
      <c r="T30" s="49"/>
      <c r="U30" s="49"/>
      <c r="V30" s="151">
        <f>Calc!J11</f>
        <v>0</v>
      </c>
      <c r="W30" s="172" t="s">
        <v>57</v>
      </c>
      <c r="X30" s="172"/>
      <c r="Y30" s="171">
        <v>200</v>
      </c>
      <c r="Z30" s="34"/>
      <c r="AA30" s="31"/>
      <c r="AB30" s="134"/>
      <c r="AC30" s="31"/>
      <c r="AD30" s="31"/>
    </row>
    <row r="31" spans="2:30" ht="19.5" x14ac:dyDescent="0.3">
      <c r="B31" s="56"/>
      <c r="C31" s="34"/>
      <c r="D31" s="97"/>
      <c r="E31" s="49"/>
      <c r="F31" s="49"/>
      <c r="G31" s="91" t="s">
        <v>59</v>
      </c>
      <c r="H31" s="88"/>
      <c r="I31" s="88"/>
      <c r="J31" s="153">
        <f>Calc!K9</f>
        <v>3576</v>
      </c>
      <c r="K31" s="172" t="s">
        <v>57</v>
      </c>
      <c r="L31" s="172"/>
      <c r="M31" s="98"/>
      <c r="N31" s="46"/>
      <c r="O31" s="34"/>
      <c r="P31" s="97"/>
      <c r="Q31" s="49"/>
      <c r="R31" s="49"/>
      <c r="S31" s="91" t="s">
        <v>59</v>
      </c>
      <c r="T31" s="88"/>
      <c r="U31" s="88"/>
      <c r="V31" s="153">
        <f>Calc!K11</f>
        <v>3379</v>
      </c>
      <c r="W31" s="172" t="s">
        <v>57</v>
      </c>
      <c r="X31" s="172"/>
      <c r="Y31" s="98"/>
      <c r="Z31" s="34"/>
      <c r="AA31" s="31"/>
      <c r="AB31" s="134"/>
      <c r="AC31" s="31"/>
      <c r="AD31" s="31"/>
    </row>
    <row r="32" spans="2:30" ht="9.9499999999999993" customHeight="1" x14ac:dyDescent="0.3">
      <c r="B32" s="56"/>
      <c r="C32" s="34"/>
      <c r="D32" s="97"/>
      <c r="E32" s="49"/>
      <c r="F32" s="49"/>
      <c r="G32" s="49"/>
      <c r="H32" s="49"/>
      <c r="I32" s="49"/>
      <c r="J32" s="49"/>
      <c r="K32" s="173"/>
      <c r="L32" s="173"/>
      <c r="M32" s="98"/>
      <c r="N32" s="46"/>
      <c r="O32" s="34"/>
      <c r="P32" s="97"/>
      <c r="Q32" s="49"/>
      <c r="R32" s="49"/>
      <c r="S32" s="49"/>
      <c r="T32" s="49"/>
      <c r="U32" s="49"/>
      <c r="V32" s="49"/>
      <c r="W32" s="173"/>
      <c r="X32" s="173"/>
      <c r="Y32" s="98"/>
      <c r="Z32" s="34"/>
      <c r="AA32" s="31"/>
      <c r="AB32" s="134"/>
    </row>
    <row r="33" spans="2:30" ht="19.5" x14ac:dyDescent="0.3">
      <c r="B33" s="56"/>
      <c r="C33" s="34"/>
      <c r="D33" s="99" t="s">
        <v>48</v>
      </c>
      <c r="E33" s="159" t="s">
        <v>38</v>
      </c>
      <c r="F33" s="159"/>
      <c r="G33" s="89" t="s">
        <v>47</v>
      </c>
      <c r="H33" s="160" t="s">
        <v>37</v>
      </c>
      <c r="I33" s="160"/>
      <c r="J33" s="154">
        <f>Calc!L9</f>
        <v>4806</v>
      </c>
      <c r="K33" s="172" t="s">
        <v>57</v>
      </c>
      <c r="L33" s="172"/>
      <c r="M33" s="100"/>
      <c r="N33" s="46"/>
      <c r="O33" s="34"/>
      <c r="P33" s="99" t="s">
        <v>48</v>
      </c>
      <c r="Q33" s="159" t="s">
        <v>38</v>
      </c>
      <c r="R33" s="159"/>
      <c r="S33" s="89" t="s">
        <v>47</v>
      </c>
      <c r="T33" s="160" t="s">
        <v>37</v>
      </c>
      <c r="U33" s="160"/>
      <c r="V33" s="154">
        <f>Calc!L11</f>
        <v>4609</v>
      </c>
      <c r="W33" s="172" t="s">
        <v>57</v>
      </c>
      <c r="X33" s="172"/>
      <c r="Y33" s="100"/>
      <c r="Z33" s="34"/>
      <c r="AA33" s="31"/>
      <c r="AB33" s="134"/>
      <c r="AC33" s="168"/>
      <c r="AD33" s="168"/>
    </row>
    <row r="34" spans="2:30" ht="9.9499999999999993" customHeight="1" x14ac:dyDescent="0.3">
      <c r="B34" s="56"/>
      <c r="C34" s="34"/>
      <c r="D34" s="97"/>
      <c r="E34" s="49"/>
      <c r="F34" s="49"/>
      <c r="G34" s="49"/>
      <c r="H34" s="130"/>
      <c r="I34" s="130"/>
      <c r="J34" s="49"/>
      <c r="K34" s="173"/>
      <c r="L34" s="173"/>
      <c r="M34" s="98"/>
      <c r="N34" s="46"/>
      <c r="O34" s="34"/>
      <c r="P34" s="97"/>
      <c r="Q34" s="49"/>
      <c r="R34" s="49"/>
      <c r="S34" s="49"/>
      <c r="T34" s="130"/>
      <c r="U34" s="130"/>
      <c r="V34" s="49"/>
      <c r="W34" s="173"/>
      <c r="X34" s="173"/>
      <c r="Y34" s="98"/>
      <c r="Z34" s="34"/>
      <c r="AA34" s="31"/>
      <c r="AB34" s="134"/>
    </row>
    <row r="35" spans="2:30" ht="19.5" x14ac:dyDescent="0.3">
      <c r="B35" s="56"/>
      <c r="C35" s="34"/>
      <c r="D35" s="95" t="s">
        <v>67</v>
      </c>
      <c r="E35" s="49"/>
      <c r="F35" s="49"/>
      <c r="G35" s="156">
        <f>Zeiritu</f>
        <v>0.1</v>
      </c>
      <c r="H35" s="160" t="s">
        <v>37</v>
      </c>
      <c r="I35" s="160"/>
      <c r="J35" s="155">
        <f>Calc!M9</f>
        <v>480</v>
      </c>
      <c r="K35" s="172" t="s">
        <v>57</v>
      </c>
      <c r="L35" s="172"/>
      <c r="M35" s="101" t="s">
        <v>69</v>
      </c>
      <c r="N35" s="46"/>
      <c r="O35" s="34"/>
      <c r="P35" s="95" t="s">
        <v>67</v>
      </c>
      <c r="Q35" s="49"/>
      <c r="R35" s="49"/>
      <c r="S35" s="156">
        <f>Zeiritu</f>
        <v>0.1</v>
      </c>
      <c r="T35" s="160" t="s">
        <v>37</v>
      </c>
      <c r="U35" s="160"/>
      <c r="V35" s="155">
        <f>Calc!M11</f>
        <v>460</v>
      </c>
      <c r="W35" s="172" t="s">
        <v>57</v>
      </c>
      <c r="X35" s="172"/>
      <c r="Y35" s="101" t="s">
        <v>69</v>
      </c>
      <c r="Z35" s="34"/>
      <c r="AA35" s="31"/>
      <c r="AB35" s="134"/>
    </row>
    <row r="36" spans="2:30" ht="9.9499999999999993" customHeight="1" x14ac:dyDescent="0.3">
      <c r="B36" s="56"/>
      <c r="C36" s="34"/>
      <c r="D36" s="97"/>
      <c r="E36" s="49"/>
      <c r="F36" s="49"/>
      <c r="G36" s="49"/>
      <c r="H36" s="49"/>
      <c r="I36" s="49"/>
      <c r="J36" s="49"/>
      <c r="K36" s="49"/>
      <c r="L36" s="49"/>
      <c r="M36" s="98"/>
      <c r="N36" s="46"/>
      <c r="O36" s="34"/>
      <c r="P36" s="97"/>
      <c r="Q36" s="49"/>
      <c r="R36" s="49"/>
      <c r="S36" s="49"/>
      <c r="T36" s="49"/>
      <c r="U36" s="49"/>
      <c r="V36" s="49"/>
      <c r="W36" s="49"/>
      <c r="X36" s="49"/>
      <c r="Y36" s="98"/>
      <c r="Z36" s="34"/>
      <c r="AA36" s="31"/>
      <c r="AB36" s="134"/>
    </row>
    <row r="37" spans="2:30" ht="19.5" x14ac:dyDescent="0.3">
      <c r="B37" s="56"/>
      <c r="C37" s="34"/>
      <c r="D37" s="95" t="s">
        <v>49</v>
      </c>
      <c r="E37" s="160" t="s">
        <v>37</v>
      </c>
      <c r="F37" s="160"/>
      <c r="G37" s="155">
        <f>Calc!N9</f>
        <v>5286</v>
      </c>
      <c r="H37" s="172" t="s">
        <v>57</v>
      </c>
      <c r="I37" s="172"/>
      <c r="J37" s="49"/>
      <c r="K37" s="49"/>
      <c r="L37" s="49"/>
      <c r="M37" s="98"/>
      <c r="N37" s="46"/>
      <c r="O37" s="34"/>
      <c r="P37" s="95" t="s">
        <v>49</v>
      </c>
      <c r="Q37" s="160" t="s">
        <v>37</v>
      </c>
      <c r="R37" s="160"/>
      <c r="S37" s="155">
        <f>Calc!N11</f>
        <v>5069</v>
      </c>
      <c r="T37" s="172" t="s">
        <v>57</v>
      </c>
      <c r="U37" s="172"/>
      <c r="V37" s="49"/>
      <c r="W37" s="49"/>
      <c r="X37" s="49"/>
      <c r="Y37" s="98"/>
      <c r="Z37" s="34"/>
      <c r="AA37" s="31"/>
      <c r="AB37" s="134"/>
    </row>
    <row r="38" spans="2:30" ht="19.5" x14ac:dyDescent="0.3">
      <c r="B38" s="56"/>
      <c r="C38" s="34"/>
      <c r="D38" s="102"/>
      <c r="E38" s="103"/>
      <c r="F38" s="103"/>
      <c r="G38" s="104"/>
      <c r="H38" s="105"/>
      <c r="I38" s="105"/>
      <c r="J38" s="105"/>
      <c r="K38" s="105"/>
      <c r="L38" s="105"/>
      <c r="M38" s="106"/>
      <c r="N38" s="46"/>
      <c r="O38" s="34"/>
      <c r="P38" s="102"/>
      <c r="Q38" s="103"/>
      <c r="R38" s="103"/>
      <c r="S38" s="104"/>
      <c r="T38" s="105"/>
      <c r="U38" s="105"/>
      <c r="V38" s="105"/>
      <c r="W38" s="105"/>
      <c r="X38" s="105"/>
      <c r="Y38" s="106"/>
      <c r="Z38" s="34"/>
      <c r="AA38" s="31"/>
      <c r="AB38" s="134"/>
    </row>
    <row r="39" spans="2:30" ht="30" customHeight="1" thickBot="1" x14ac:dyDescent="0.35">
      <c r="B39" s="139"/>
      <c r="C39" s="140"/>
      <c r="D39" s="141"/>
      <c r="E39" s="141"/>
      <c r="F39" s="141"/>
      <c r="G39" s="141"/>
      <c r="H39" s="141"/>
      <c r="I39" s="141"/>
      <c r="J39" s="141"/>
      <c r="K39" s="141"/>
      <c r="L39" s="141"/>
      <c r="M39" s="141"/>
      <c r="N39" s="142"/>
      <c r="O39" s="140"/>
      <c r="P39" s="140"/>
      <c r="Q39" s="140"/>
      <c r="R39" s="140"/>
      <c r="S39" s="140"/>
      <c r="T39" s="140"/>
      <c r="U39" s="140"/>
      <c r="V39" s="140"/>
      <c r="W39" s="140"/>
      <c r="X39" s="140"/>
      <c r="Y39" s="143"/>
      <c r="Z39" s="140"/>
      <c r="AA39" s="140"/>
      <c r="AB39" s="144"/>
    </row>
    <row r="40" spans="2:30" ht="19.5" customHeight="1" x14ac:dyDescent="0.25">
      <c r="B40" s="145"/>
      <c r="C40" s="34"/>
      <c r="N40" s="46"/>
      <c r="O40" s="34"/>
      <c r="P40" s="34"/>
      <c r="Q40" s="34"/>
      <c r="R40" s="34"/>
      <c r="S40" s="34"/>
      <c r="T40" s="34"/>
      <c r="U40" s="34"/>
      <c r="V40" s="34"/>
      <c r="W40" s="34"/>
      <c r="X40" s="34"/>
      <c r="Y40" s="34"/>
      <c r="Z40" s="34"/>
      <c r="AA40" s="31"/>
      <c r="AB40" s="31"/>
    </row>
    <row r="41" spans="2:30" ht="15.75" x14ac:dyDescent="0.25">
      <c r="B41" s="34"/>
      <c r="C41" s="34"/>
      <c r="N41" s="46"/>
      <c r="O41" s="34"/>
      <c r="P41" s="34"/>
      <c r="Q41" s="34"/>
      <c r="R41" s="34"/>
      <c r="S41" s="34"/>
      <c r="T41" s="34"/>
      <c r="U41" s="34"/>
      <c r="V41" s="34"/>
      <c r="W41" s="34"/>
      <c r="X41" s="34"/>
      <c r="Y41" s="34"/>
      <c r="Z41" s="34"/>
    </row>
    <row r="42" spans="2:30" ht="15.75" x14ac:dyDescent="0.25">
      <c r="B42" s="34"/>
      <c r="C42" s="34"/>
      <c r="N42" s="46"/>
      <c r="O42" s="34"/>
      <c r="P42" s="34"/>
      <c r="Q42" s="34"/>
      <c r="R42" s="34"/>
      <c r="S42" s="34"/>
      <c r="T42" s="34"/>
      <c r="U42" s="34"/>
      <c r="V42" s="34"/>
      <c r="W42" s="34"/>
      <c r="X42" s="34"/>
      <c r="Y42" s="34"/>
      <c r="Z42" s="34"/>
    </row>
    <row r="43" spans="2:30" ht="9.9499999999999993" customHeight="1" x14ac:dyDescent="0.25">
      <c r="B43" s="34"/>
      <c r="C43" s="34"/>
      <c r="N43" s="46"/>
      <c r="O43" s="34"/>
      <c r="P43" s="34"/>
      <c r="Q43" s="34"/>
      <c r="R43" s="34"/>
      <c r="S43" s="34"/>
      <c r="T43" s="34"/>
      <c r="U43" s="34"/>
      <c r="V43" s="34"/>
      <c r="W43" s="34"/>
      <c r="X43" s="34"/>
      <c r="Y43" s="34"/>
      <c r="Z43" s="34"/>
    </row>
    <row r="44" spans="2:30" ht="15.75" x14ac:dyDescent="0.25">
      <c r="B44" s="34"/>
      <c r="C44" s="34"/>
      <c r="N44" s="46"/>
      <c r="O44" s="34"/>
      <c r="P44" s="34"/>
      <c r="Q44" s="34"/>
      <c r="R44" s="34"/>
      <c r="S44" s="34"/>
      <c r="T44" s="34"/>
      <c r="U44" s="34"/>
      <c r="V44" s="34"/>
      <c r="W44" s="34"/>
      <c r="X44" s="34"/>
      <c r="Y44" s="34"/>
      <c r="Z44" s="34"/>
    </row>
    <row r="45" spans="2:30" ht="15.75" x14ac:dyDescent="0.25">
      <c r="B45" s="34"/>
      <c r="C45" s="34"/>
      <c r="N45" s="46"/>
      <c r="O45" s="34"/>
      <c r="P45" s="34"/>
      <c r="Q45" s="34"/>
      <c r="R45" s="34"/>
      <c r="S45" s="34"/>
      <c r="T45" s="34"/>
      <c r="U45" s="34"/>
      <c r="V45" s="34"/>
      <c r="W45" s="34"/>
      <c r="X45" s="34"/>
      <c r="Y45" s="34"/>
      <c r="Z45" s="34"/>
    </row>
    <row r="46" spans="2:30" ht="15.75" x14ac:dyDescent="0.25">
      <c r="B46" s="34"/>
      <c r="C46" s="34"/>
      <c r="N46" s="46"/>
      <c r="O46" s="34"/>
      <c r="P46" s="34"/>
      <c r="Q46" s="34"/>
      <c r="R46" s="34"/>
      <c r="S46" s="34"/>
      <c r="T46" s="34"/>
      <c r="U46" s="34"/>
      <c r="V46" s="34"/>
      <c r="W46" s="34"/>
      <c r="X46" s="34"/>
      <c r="Y46" s="34"/>
      <c r="Z46" s="34"/>
    </row>
    <row r="47" spans="2:30" ht="15.75" x14ac:dyDescent="0.25">
      <c r="B47" s="34"/>
      <c r="C47" s="34"/>
      <c r="N47" s="46"/>
      <c r="O47" s="34"/>
      <c r="P47" s="34"/>
      <c r="Q47" s="34"/>
      <c r="R47" s="34"/>
      <c r="S47" s="34"/>
      <c r="T47" s="34"/>
      <c r="U47" s="34"/>
      <c r="V47" s="34"/>
      <c r="W47" s="34"/>
      <c r="X47" s="34"/>
      <c r="Y47" s="34"/>
      <c r="Z47" s="34"/>
    </row>
    <row r="48" spans="2:30" ht="15.75" x14ac:dyDescent="0.25">
      <c r="B48" s="34"/>
      <c r="C48" s="34"/>
      <c r="N48" s="46"/>
      <c r="O48" s="34"/>
      <c r="P48" s="34"/>
      <c r="Q48" s="34"/>
      <c r="R48" s="34"/>
      <c r="S48" s="34"/>
      <c r="T48" s="34"/>
      <c r="U48" s="34"/>
      <c r="V48" s="34"/>
      <c r="W48" s="34"/>
      <c r="X48" s="34"/>
      <c r="Y48" s="34"/>
      <c r="Z48" s="34"/>
    </row>
    <row r="49" spans="2:26" ht="15.75" x14ac:dyDescent="0.25">
      <c r="B49" s="34"/>
      <c r="C49" s="34"/>
      <c r="N49" s="46"/>
      <c r="O49" s="34"/>
      <c r="P49" s="34"/>
      <c r="Q49" s="34"/>
      <c r="R49" s="34"/>
      <c r="S49" s="34"/>
      <c r="T49" s="34"/>
      <c r="U49" s="34"/>
      <c r="V49" s="34"/>
      <c r="W49" s="34"/>
      <c r="X49" s="34"/>
      <c r="Y49" s="34"/>
      <c r="Z49" s="34"/>
    </row>
    <row r="50" spans="2:26" ht="15.75" x14ac:dyDescent="0.25">
      <c r="B50" s="34"/>
      <c r="C50" s="34"/>
      <c r="N50" s="46"/>
      <c r="O50" s="34"/>
      <c r="P50" s="34"/>
      <c r="Q50" s="34"/>
      <c r="R50" s="34"/>
      <c r="S50" s="34"/>
      <c r="T50" s="34"/>
      <c r="U50" s="34"/>
      <c r="V50" s="34"/>
      <c r="W50" s="34"/>
      <c r="X50" s="34"/>
      <c r="Y50" s="34"/>
      <c r="Z50" s="34"/>
    </row>
    <row r="51" spans="2:26" ht="15.75" x14ac:dyDescent="0.25">
      <c r="B51" s="34"/>
      <c r="C51" s="34"/>
      <c r="N51" s="46"/>
      <c r="O51" s="34"/>
      <c r="P51" s="34"/>
      <c r="Q51" s="34"/>
      <c r="R51" s="34"/>
      <c r="S51" s="34"/>
      <c r="T51" s="34"/>
      <c r="U51" s="34"/>
      <c r="V51" s="34"/>
      <c r="W51" s="34"/>
      <c r="X51" s="34"/>
      <c r="Y51" s="34"/>
      <c r="Z51" s="34"/>
    </row>
    <row r="52" spans="2:26" ht="15.75" x14ac:dyDescent="0.25">
      <c r="B52" s="34"/>
      <c r="C52" s="34"/>
      <c r="N52" s="46"/>
      <c r="O52" s="34"/>
      <c r="P52" s="34"/>
      <c r="Q52" s="34"/>
      <c r="R52" s="34"/>
      <c r="S52" s="34"/>
      <c r="T52" s="34"/>
      <c r="U52" s="34"/>
      <c r="V52" s="34"/>
      <c r="W52" s="34"/>
      <c r="X52" s="34"/>
      <c r="Y52" s="34"/>
      <c r="Z52" s="34"/>
    </row>
    <row r="53" spans="2:26" ht="9.9499999999999993" customHeight="1" x14ac:dyDescent="0.25">
      <c r="B53" s="34"/>
      <c r="C53" s="34"/>
      <c r="N53" s="46"/>
      <c r="O53" s="34"/>
      <c r="P53" s="34"/>
      <c r="Q53" s="34"/>
      <c r="R53" s="34"/>
      <c r="S53" s="34"/>
      <c r="T53" s="34"/>
      <c r="U53" s="34"/>
      <c r="V53" s="34"/>
      <c r="W53" s="34"/>
      <c r="X53" s="34"/>
      <c r="Y53" s="34"/>
      <c r="Z53" s="34"/>
    </row>
    <row r="54" spans="2:26" ht="15.75" x14ac:dyDescent="0.25">
      <c r="B54" s="34"/>
      <c r="C54" s="34"/>
      <c r="N54" s="46"/>
      <c r="O54" s="34"/>
      <c r="P54" s="34"/>
      <c r="Q54" s="34"/>
      <c r="R54" s="34"/>
      <c r="S54" s="34"/>
      <c r="T54" s="34"/>
      <c r="U54" s="34"/>
      <c r="V54" s="34"/>
      <c r="W54" s="34"/>
      <c r="X54" s="34"/>
      <c r="Y54" s="34"/>
      <c r="Z54" s="34"/>
    </row>
    <row r="55" spans="2:26" ht="9.9499999999999993" customHeight="1" x14ac:dyDescent="0.25">
      <c r="B55" s="34"/>
      <c r="C55" s="34"/>
      <c r="N55" s="46"/>
      <c r="O55" s="34"/>
      <c r="P55" s="34"/>
      <c r="Q55" s="34"/>
      <c r="R55" s="34"/>
      <c r="S55" s="34"/>
      <c r="T55" s="34"/>
      <c r="U55" s="34"/>
      <c r="V55" s="34"/>
      <c r="W55" s="34"/>
      <c r="X55" s="34"/>
      <c r="Y55" s="34"/>
      <c r="Z55" s="34"/>
    </row>
    <row r="56" spans="2:26" ht="15.75" x14ac:dyDescent="0.25">
      <c r="B56" s="34"/>
      <c r="C56" s="34"/>
      <c r="N56" s="46"/>
      <c r="O56" s="34"/>
      <c r="P56" s="34"/>
      <c r="Q56" s="34"/>
      <c r="R56" s="34"/>
      <c r="S56" s="34"/>
      <c r="T56" s="34"/>
      <c r="U56" s="34"/>
      <c r="V56" s="34"/>
      <c r="W56" s="34"/>
      <c r="X56" s="34"/>
      <c r="Y56" s="34"/>
      <c r="Z56" s="34"/>
    </row>
    <row r="57" spans="2:26" ht="9.9499999999999993" customHeight="1" x14ac:dyDescent="0.25">
      <c r="B57" s="34"/>
      <c r="C57" s="34"/>
      <c r="N57" s="46"/>
      <c r="O57" s="34"/>
      <c r="P57" s="34"/>
      <c r="Q57" s="34"/>
      <c r="R57" s="34"/>
      <c r="S57" s="34"/>
      <c r="T57" s="34"/>
      <c r="U57" s="34"/>
      <c r="V57" s="34"/>
      <c r="W57" s="34"/>
      <c r="X57" s="34"/>
      <c r="Y57" s="34"/>
      <c r="Z57" s="34"/>
    </row>
    <row r="58" spans="2:26" ht="15.75" x14ac:dyDescent="0.25">
      <c r="B58" s="34"/>
      <c r="C58" s="34"/>
      <c r="N58" s="46"/>
      <c r="O58" s="34"/>
      <c r="P58" s="34"/>
      <c r="Q58" s="34"/>
      <c r="R58" s="34"/>
      <c r="S58" s="34"/>
      <c r="T58" s="34"/>
      <c r="U58" s="34"/>
      <c r="V58" s="34"/>
      <c r="W58" s="34"/>
      <c r="X58" s="34"/>
      <c r="Y58" s="34"/>
      <c r="Z58" s="34"/>
    </row>
    <row r="59" spans="2:26" ht="15.75" x14ac:dyDescent="0.25">
      <c r="B59" s="34"/>
      <c r="C59" s="34"/>
      <c r="N59" s="46"/>
      <c r="O59" s="34"/>
      <c r="P59" s="34"/>
      <c r="Q59" s="34"/>
      <c r="R59" s="34"/>
      <c r="S59" s="34"/>
      <c r="T59" s="34"/>
      <c r="U59" s="34"/>
      <c r="V59" s="34"/>
      <c r="W59" s="34"/>
      <c r="X59" s="34"/>
      <c r="Y59" s="34"/>
      <c r="Z59" s="34"/>
    </row>
    <row r="60" spans="2:26" ht="20.100000000000001" customHeight="1" x14ac:dyDescent="0.15">
      <c r="Y60" s="31"/>
      <c r="Z60" s="31"/>
    </row>
  </sheetData>
  <sheetProtection algorithmName="SHA-512" hashValue="cQdkh3pGjOLxqZ+E8Go1+gIw+zVHmpf7T5+xytSZ/qpP6u3aaEvoqZYVcJZP8sFnDExBNCrnJZzTWRqHIDt6rQ==" saltValue="bVaW5S5hY4ZIBrkmZyNb4w==" spinCount="100000" sheet="1" objects="1" scenarios="1" selectLockedCells="1"/>
  <protectedRanges>
    <protectedRange sqref="D15:L16" name="範囲1_4"/>
  </protectedRanges>
  <mergeCells count="57">
    <mergeCell ref="E37:F37"/>
    <mergeCell ref="Q37:R37"/>
    <mergeCell ref="H35:I35"/>
    <mergeCell ref="Q33:R33"/>
    <mergeCell ref="T33:U33"/>
    <mergeCell ref="T35:U35"/>
    <mergeCell ref="K35:L35"/>
    <mergeCell ref="H37:I37"/>
    <mergeCell ref="W23:X23"/>
    <mergeCell ref="E33:F33"/>
    <mergeCell ref="H33:I33"/>
    <mergeCell ref="K33:L33"/>
    <mergeCell ref="AD11:AD12"/>
    <mergeCell ref="AC21:AD21"/>
    <mergeCell ref="AC23:AD23"/>
    <mergeCell ref="AC33:AD33"/>
    <mergeCell ref="W33:X33"/>
    <mergeCell ref="Q21:R21"/>
    <mergeCell ref="K23:L23"/>
    <mergeCell ref="W21:X21"/>
    <mergeCell ref="T21:U21"/>
    <mergeCell ref="H19:J19"/>
    <mergeCell ref="E19:F19"/>
    <mergeCell ref="K19:L19"/>
    <mergeCell ref="Q19:R19"/>
    <mergeCell ref="T19:V19"/>
    <mergeCell ref="H21:I21"/>
    <mergeCell ref="K24:L24"/>
    <mergeCell ref="K25:L25"/>
    <mergeCell ref="K26:L26"/>
    <mergeCell ref="K27:L27"/>
    <mergeCell ref="K28:L28"/>
    <mergeCell ref="K29:L29"/>
    <mergeCell ref="E21:F21"/>
    <mergeCell ref="W35:X35"/>
    <mergeCell ref="T37:U37"/>
    <mergeCell ref="W24:X24"/>
    <mergeCell ref="W25:X25"/>
    <mergeCell ref="W26:X26"/>
    <mergeCell ref="W27:X27"/>
    <mergeCell ref="W28:X28"/>
    <mergeCell ref="D3:AA3"/>
    <mergeCell ref="W19:X19"/>
    <mergeCell ref="W29:X29"/>
    <mergeCell ref="W30:X30"/>
    <mergeCell ref="W31:X31"/>
    <mergeCell ref="K30:L30"/>
    <mergeCell ref="K31:L31"/>
    <mergeCell ref="K21:L21"/>
    <mergeCell ref="E23:F23"/>
    <mergeCell ref="AA11:AA12"/>
    <mergeCell ref="D11:D12"/>
    <mergeCell ref="G11:G12"/>
    <mergeCell ref="J11:J12"/>
    <mergeCell ref="M11:V11"/>
    <mergeCell ref="L12:M12"/>
    <mergeCell ref="Q23:R23"/>
  </mergeCells>
  <phoneticPr fontId="2"/>
  <conditionalFormatting sqref="M15:P16 S15:S16 V15:AA16">
    <cfRule type="expression" dxfId="3" priority="5" stopIfTrue="1">
      <formula>$G$15=""</formula>
    </cfRule>
  </conditionalFormatting>
  <conditionalFormatting sqref="Q15:R16">
    <cfRule type="expression" dxfId="2" priority="3" stopIfTrue="1">
      <formula>$G$15=""</formula>
    </cfRule>
  </conditionalFormatting>
  <conditionalFormatting sqref="T15:U16">
    <cfRule type="expression" dxfId="1" priority="2" stopIfTrue="1">
      <formula>$G$15=""</formula>
    </cfRule>
  </conditionalFormatting>
  <conditionalFormatting sqref="AC15:AD16">
    <cfRule type="expression" dxfId="0" priority="1" stopIfTrue="1">
      <formula>$G$15=""</formula>
    </cfRule>
  </conditionalFormatting>
  <dataValidations count="3">
    <dataValidation type="whole" showInputMessage="1" showErrorMessage="1" errorTitle="エラー" error="水量（排除量）が正しくありません！！" sqref="J15:L16" xr:uid="{691F0627-3664-44BB-99E8-8823D239C299}">
      <formula1>0</formula1>
      <formula2>999999999999999</formula2>
    </dataValidation>
    <dataValidation type="list" showInputMessage="1" showErrorMessage="1" errorTitle="エラー" error="口径に誤りがあります！！" sqref="D15:F16" xr:uid="{A3D4A7B7-F890-489C-995D-9136BBA0E1EC}">
      <formula1>"2,1.5,1,0.5"</formula1>
    </dataValidation>
    <dataValidation type="list" showInputMessage="1" showErrorMessage="1" errorTitle="エラー" error="口径に誤りがあります！！" sqref="G15:I16" xr:uid="{B1B33679-B5BC-48FE-BAAE-E46D312836A9}">
      <formula1>"13,20,25,40,50,75,100,150"</formula1>
    </dataValidation>
  </dataValidations>
  <pageMargins left="0.25" right="0.25" top="0.75" bottom="0.75" header="0.3" footer="0.3"/>
  <pageSetup paperSize="9"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O21"/>
  <sheetViews>
    <sheetView workbookViewId="0">
      <selection activeCell="E50" sqref="E50"/>
    </sheetView>
  </sheetViews>
  <sheetFormatPr defaultRowHeight="14.25" x14ac:dyDescent="0.15"/>
  <cols>
    <col min="1" max="4" width="9" style="1"/>
    <col min="5" max="5" width="10.125" style="1" customWidth="1"/>
    <col min="6" max="6" width="12.25" style="1" customWidth="1"/>
    <col min="7" max="7" width="13" style="1" customWidth="1"/>
    <col min="8" max="8" width="12.125" style="1" customWidth="1"/>
    <col min="9" max="9" width="11" style="1" customWidth="1"/>
    <col min="10" max="10" width="13.25" style="1" customWidth="1"/>
    <col min="11" max="11" width="14.125" style="1" customWidth="1"/>
    <col min="12" max="12" width="13.875" style="1" customWidth="1"/>
    <col min="13" max="13" width="12.75" style="1" customWidth="1"/>
    <col min="14" max="14" width="13.75" style="1" customWidth="1"/>
    <col min="15" max="16384" width="9" style="1"/>
  </cols>
  <sheetData>
    <row r="2" spans="1:15" x14ac:dyDescent="0.15">
      <c r="A2" s="1" t="s">
        <v>20</v>
      </c>
      <c r="B2" s="1" t="s">
        <v>21</v>
      </c>
      <c r="C2" s="1" t="s">
        <v>22</v>
      </c>
      <c r="E2" s="1" t="s">
        <v>32</v>
      </c>
      <c r="N2" s="2"/>
    </row>
    <row r="3" spans="1:15" x14ac:dyDescent="0.15">
      <c r="A3" s="3">
        <f>計算シート!D15</f>
        <v>2</v>
      </c>
      <c r="B3" s="3">
        <f>計算シート!G15</f>
        <v>20</v>
      </c>
      <c r="C3" s="3">
        <f>計算シート!J15</f>
        <v>55</v>
      </c>
      <c r="E3" s="4">
        <v>0.1</v>
      </c>
      <c r="N3" s="2"/>
    </row>
    <row r="4" spans="1:15" x14ac:dyDescent="0.15">
      <c r="C4" s="1" t="s">
        <v>23</v>
      </c>
      <c r="D4" s="1" t="s">
        <v>24</v>
      </c>
      <c r="N4" s="2"/>
    </row>
    <row r="5" spans="1:15" x14ac:dyDescent="0.15">
      <c r="A5" s="1" t="s">
        <v>28</v>
      </c>
      <c r="C5" s="1">
        <f>C3-D5</f>
        <v>28</v>
      </c>
      <c r="D5" s="1">
        <f>IF(A3&lt;1,0,INT(C3/A3))</f>
        <v>27</v>
      </c>
      <c r="N5" s="2"/>
    </row>
    <row r="6" spans="1:15" x14ac:dyDescent="0.15">
      <c r="A6" s="1" t="s">
        <v>20</v>
      </c>
      <c r="B6" s="1" t="s">
        <v>25</v>
      </c>
      <c r="C6" s="1" t="s">
        <v>26</v>
      </c>
      <c r="N6" s="2"/>
    </row>
    <row r="7" spans="1:15" x14ac:dyDescent="0.15">
      <c r="A7" s="12"/>
      <c r="B7" s="12">
        <v>0</v>
      </c>
      <c r="C7" s="12">
        <v>10</v>
      </c>
      <c r="D7" s="12">
        <v>20</v>
      </c>
      <c r="E7" s="12">
        <v>50</v>
      </c>
      <c r="F7" s="12">
        <v>100</v>
      </c>
      <c r="G7" s="12">
        <v>300</v>
      </c>
      <c r="H7" s="12">
        <v>500</v>
      </c>
      <c r="I7" s="12">
        <v>15000</v>
      </c>
      <c r="J7" s="12">
        <v>15001</v>
      </c>
      <c r="K7" s="12"/>
      <c r="L7" s="12"/>
      <c r="M7" s="12"/>
      <c r="N7" s="13" t="s">
        <v>30</v>
      </c>
      <c r="O7" s="12"/>
    </row>
    <row r="8" spans="1:15" x14ac:dyDescent="0.15">
      <c r="A8" s="12"/>
      <c r="B8" s="12"/>
      <c r="C8" s="12" t="s">
        <v>29</v>
      </c>
      <c r="D8" s="12" t="s">
        <v>29</v>
      </c>
      <c r="E8" s="12" t="s">
        <v>29</v>
      </c>
      <c r="F8" s="12" t="s">
        <v>29</v>
      </c>
      <c r="G8" s="12" t="s">
        <v>29</v>
      </c>
      <c r="H8" s="12" t="s">
        <v>29</v>
      </c>
      <c r="I8" s="12" t="s">
        <v>29</v>
      </c>
      <c r="J8" s="12" t="s">
        <v>27</v>
      </c>
      <c r="K8" s="12"/>
      <c r="L8" s="12"/>
      <c r="M8" s="12"/>
      <c r="N8" s="14"/>
      <c r="O8" s="12"/>
    </row>
    <row r="9" spans="1:15" x14ac:dyDescent="0.15">
      <c r="A9" s="12">
        <f>ABS(Tuki-1)</f>
        <v>1</v>
      </c>
      <c r="B9" s="12">
        <f>VLOOKUP(Kokei,KokeiList,3)*A9</f>
        <v>1230</v>
      </c>
      <c r="C9" s="12">
        <f t="shared" ref="C9:I9" si="0">IF(ZenTuki&gt;=C7,VLOOKUP(C7,SuidoPrice,2)*(C7-B7),IF(ZenTuki-B7&lt;0,0,VLOOKUP(C7,SuidoPrice,2)*(ZenTuki-B7)))</f>
        <v>870</v>
      </c>
      <c r="D9" s="12">
        <f t="shared" si="0"/>
        <v>1130</v>
      </c>
      <c r="E9" s="12">
        <f t="shared" si="0"/>
        <v>1576</v>
      </c>
      <c r="F9" s="12">
        <f t="shared" si="0"/>
        <v>0</v>
      </c>
      <c r="G9" s="12">
        <f t="shared" si="0"/>
        <v>0</v>
      </c>
      <c r="H9" s="12">
        <f t="shared" si="0"/>
        <v>0</v>
      </c>
      <c r="I9" s="12">
        <f t="shared" si="0"/>
        <v>0</v>
      </c>
      <c r="J9" s="12">
        <f>IF(ZenTuki&gt;I7,VLOOKUP(J7,SuidoPrice,2)*(ZenTuki-I7),0)</f>
        <v>0</v>
      </c>
      <c r="K9" s="12">
        <f>SUM(C9:J9)</f>
        <v>3576</v>
      </c>
      <c r="L9" s="12">
        <f>SUM(B9:J9)</f>
        <v>4806</v>
      </c>
      <c r="M9" s="12">
        <f>INT(L9*Zeiritu)</f>
        <v>480</v>
      </c>
      <c r="N9" s="14">
        <f>L9+M9</f>
        <v>5286</v>
      </c>
      <c r="O9" s="12"/>
    </row>
    <row r="10" spans="1:15" x14ac:dyDescent="0.15">
      <c r="A10" s="12"/>
      <c r="B10" s="12"/>
      <c r="C10" s="12"/>
      <c r="D10" s="12"/>
      <c r="E10" s="12"/>
      <c r="F10" s="12"/>
      <c r="G10" s="12"/>
      <c r="H10" s="12"/>
      <c r="I10" s="12"/>
      <c r="J10" s="12"/>
      <c r="K10" s="12"/>
      <c r="L10" s="12"/>
      <c r="M10" s="12"/>
      <c r="N10" s="14"/>
      <c r="O10" s="12"/>
    </row>
    <row r="11" spans="1:15" ht="16.5" x14ac:dyDescent="0.15">
      <c r="A11" s="12">
        <f>Tuki-A9</f>
        <v>1</v>
      </c>
      <c r="B11" s="12">
        <f>VLOOKUP(Kokei,KokeiList,3)*A11</f>
        <v>1230</v>
      </c>
      <c r="C11" s="12">
        <f t="shared" ref="C11:I11" si="1">IF(Tou=0,0,IF(TouTuki&gt;=C7,VLOOKUP(C7,SuidoPrice,2)*(C7-B7),IF(TouTuki-B7&lt;0,0,VLOOKUP(C7,SuidoPrice,2)*(TouTuki-B7))))</f>
        <v>870</v>
      </c>
      <c r="D11" s="12">
        <f t="shared" si="1"/>
        <v>1130</v>
      </c>
      <c r="E11" s="12">
        <f t="shared" si="1"/>
        <v>1379</v>
      </c>
      <c r="F11" s="12">
        <f t="shared" si="1"/>
        <v>0</v>
      </c>
      <c r="G11" s="12">
        <f t="shared" si="1"/>
        <v>0</v>
      </c>
      <c r="H11" s="12">
        <f t="shared" si="1"/>
        <v>0</v>
      </c>
      <c r="I11" s="12">
        <f t="shared" si="1"/>
        <v>0</v>
      </c>
      <c r="J11" s="12">
        <f>IF(TouTuki&gt;I7,VLOOKUP(J7,SuidoPrice,2)*(TouTuki-I7),0)</f>
        <v>0</v>
      </c>
      <c r="K11" s="12">
        <f>SUM(C11:J11)</f>
        <v>3379</v>
      </c>
      <c r="L11" s="12">
        <f>SUM(B11:J11)</f>
        <v>4609</v>
      </c>
      <c r="M11" s="12">
        <f>INT(L11*Zeiritu)</f>
        <v>460</v>
      </c>
      <c r="N11" s="14">
        <f>L11+M11</f>
        <v>5069</v>
      </c>
      <c r="O11" s="15" t="s">
        <v>33</v>
      </c>
    </row>
    <row r="12" spans="1:15" x14ac:dyDescent="0.15">
      <c r="B12" s="16">
        <f>B9+B11</f>
        <v>2460</v>
      </c>
      <c r="K12" s="16">
        <f>K9+K11</f>
        <v>6955</v>
      </c>
      <c r="L12" s="17">
        <f>L9+L11</f>
        <v>9415</v>
      </c>
      <c r="M12" s="16">
        <f>M9+M11</f>
        <v>940</v>
      </c>
      <c r="N12" s="11">
        <f>N9+N11</f>
        <v>10355</v>
      </c>
      <c r="O12" s="1">
        <f>N12/C3</f>
        <v>188.27272727272728</v>
      </c>
    </row>
    <row r="13" spans="1:15" x14ac:dyDescent="0.15">
      <c r="A13" s="18"/>
      <c r="B13" s="18"/>
      <c r="C13" s="18"/>
      <c r="D13" s="18"/>
      <c r="E13" s="18"/>
      <c r="F13" s="18"/>
      <c r="G13" s="18"/>
      <c r="H13" s="18"/>
      <c r="I13" s="18"/>
      <c r="J13" s="18"/>
      <c r="K13" s="18"/>
      <c r="L13" s="18"/>
      <c r="M13" s="18"/>
      <c r="N13" s="18"/>
      <c r="O13" s="18"/>
    </row>
    <row r="14" spans="1:15" x14ac:dyDescent="0.15">
      <c r="A14" s="18"/>
      <c r="B14" s="18"/>
      <c r="C14" s="18"/>
      <c r="D14" s="18"/>
      <c r="E14" s="18"/>
      <c r="F14" s="18"/>
      <c r="G14" s="18"/>
      <c r="H14" s="18"/>
      <c r="I14" s="18"/>
      <c r="J14" s="18"/>
      <c r="K14" s="18"/>
      <c r="L14" s="18"/>
      <c r="M14" s="18"/>
      <c r="N14" s="18"/>
      <c r="O14" s="18"/>
    </row>
    <row r="15" spans="1:15" x14ac:dyDescent="0.15">
      <c r="A15" s="18"/>
      <c r="B15" s="18"/>
      <c r="C15" s="18"/>
      <c r="D15" s="18"/>
      <c r="E15" s="18"/>
      <c r="F15" s="18"/>
      <c r="G15" s="18"/>
      <c r="H15" s="18"/>
      <c r="I15" s="18"/>
      <c r="J15" s="18"/>
      <c r="K15" s="18"/>
      <c r="L15" s="18"/>
      <c r="M15" s="18"/>
      <c r="N15" s="20"/>
      <c r="O15" s="18"/>
    </row>
    <row r="16" spans="1:15" x14ac:dyDescent="0.15">
      <c r="A16" s="18"/>
      <c r="B16" s="18"/>
      <c r="C16" s="18"/>
      <c r="D16" s="18"/>
      <c r="E16" s="18"/>
      <c r="F16" s="18"/>
      <c r="G16" s="18"/>
      <c r="H16" s="18"/>
      <c r="I16" s="18"/>
      <c r="J16" s="18"/>
      <c r="K16" s="18"/>
      <c r="L16" s="18"/>
      <c r="M16" s="18"/>
      <c r="N16" s="21"/>
      <c r="O16" s="18"/>
    </row>
    <row r="17" spans="1:15" x14ac:dyDescent="0.15">
      <c r="A17" s="18"/>
      <c r="B17" s="18"/>
      <c r="C17" s="18"/>
      <c r="D17" s="18"/>
      <c r="E17" s="18"/>
      <c r="F17" s="18"/>
      <c r="G17" s="18"/>
      <c r="H17" s="18"/>
      <c r="I17" s="18"/>
      <c r="J17" s="18"/>
      <c r="K17" s="18"/>
      <c r="L17" s="18"/>
      <c r="M17" s="18"/>
      <c r="N17" s="20"/>
      <c r="O17" s="18"/>
    </row>
    <row r="18" spans="1:15" x14ac:dyDescent="0.15">
      <c r="A18" s="18"/>
      <c r="B18" s="18"/>
      <c r="C18" s="18"/>
      <c r="D18" s="18"/>
      <c r="E18" s="18"/>
      <c r="F18" s="18"/>
      <c r="G18" s="18"/>
      <c r="H18" s="18"/>
      <c r="I18" s="18"/>
      <c r="J18" s="18"/>
      <c r="K18" s="18"/>
      <c r="L18" s="18"/>
      <c r="M18" s="18"/>
      <c r="N18" s="20"/>
      <c r="O18" s="18"/>
    </row>
    <row r="19" spans="1:15" x14ac:dyDescent="0.15">
      <c r="A19" s="18"/>
      <c r="B19" s="18"/>
      <c r="C19" s="18"/>
      <c r="D19" s="18"/>
      <c r="E19" s="18"/>
      <c r="F19" s="18"/>
      <c r="G19" s="18"/>
      <c r="H19" s="18"/>
      <c r="I19" s="18"/>
      <c r="J19" s="18"/>
      <c r="K19" s="18"/>
      <c r="L19" s="18"/>
      <c r="M19" s="18"/>
      <c r="N19" s="20"/>
      <c r="O19" s="19"/>
    </row>
    <row r="20" spans="1:15" x14ac:dyDescent="0.15">
      <c r="A20" s="18"/>
      <c r="B20" s="18"/>
      <c r="C20" s="18"/>
      <c r="D20" s="18"/>
      <c r="E20" s="18"/>
      <c r="F20" s="18"/>
      <c r="G20" s="18"/>
      <c r="H20" s="18"/>
      <c r="I20" s="18"/>
      <c r="J20" s="18"/>
      <c r="K20" s="18"/>
      <c r="L20" s="18"/>
      <c r="M20" s="18"/>
      <c r="N20" s="20"/>
      <c r="O20" s="18"/>
    </row>
    <row r="21" spans="1:15" x14ac:dyDescent="0.15">
      <c r="A21" s="18"/>
      <c r="B21" s="18"/>
      <c r="C21" s="18"/>
      <c r="D21" s="18"/>
      <c r="E21" s="18"/>
      <c r="F21" s="18"/>
      <c r="G21" s="18"/>
      <c r="H21" s="18"/>
      <c r="I21" s="18"/>
      <c r="J21" s="18"/>
      <c r="K21" s="18"/>
      <c r="L21" s="18"/>
      <c r="M21" s="18"/>
      <c r="N21" s="18"/>
      <c r="O21" s="18"/>
    </row>
  </sheetData>
  <sheetProtection algorithmName="SHA-512" hashValue="BP7V5FyCTy3+/ZYWbYZN50sjep3vuLaeNt7y//mKGXGqOuNtM+xD0FOzsbs6gzzo0pNoNmq89bBaTydjeF/VQw==" saltValue="ktVSP/UQO4VwU4ToD+MUPA==" spinCount="100000" sheet="1" objects="1" scenarios="1"/>
  <phoneticPr fontId="2"/>
  <pageMargins left="0.75" right="0.75" top="1" bottom="1" header="0.51200000000000001" footer="0.51200000000000001"/>
  <pageSetup paperSize="9" scale="65" fitToHeight="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5"/>
  <sheetViews>
    <sheetView workbookViewId="0">
      <selection activeCell="E50" sqref="E50"/>
    </sheetView>
  </sheetViews>
  <sheetFormatPr defaultRowHeight="14.25" x14ac:dyDescent="0.15"/>
  <cols>
    <col min="1" max="1" width="7.375" style="1" bestFit="1" customWidth="1"/>
    <col min="2" max="3" width="9.5" style="1" bestFit="1" customWidth="1"/>
    <col min="4" max="5" width="11.625" style="1" bestFit="1" customWidth="1"/>
    <col min="6" max="16384" width="9" style="1"/>
  </cols>
  <sheetData>
    <row r="1" spans="1:3" x14ac:dyDescent="0.15">
      <c r="A1" s="5" t="s">
        <v>0</v>
      </c>
      <c r="B1" s="5" t="s">
        <v>1</v>
      </c>
      <c r="C1" s="5" t="s">
        <v>2</v>
      </c>
    </row>
    <row r="2" spans="1:3" x14ac:dyDescent="0.15">
      <c r="A2" s="6">
        <v>0.5</v>
      </c>
      <c r="B2" s="7">
        <v>0</v>
      </c>
      <c r="C2" s="7">
        <v>0.5</v>
      </c>
    </row>
    <row r="3" spans="1:3" x14ac:dyDescent="0.15">
      <c r="A3" s="6">
        <v>1</v>
      </c>
      <c r="B3" s="7">
        <v>0</v>
      </c>
      <c r="C3" s="7">
        <v>1</v>
      </c>
    </row>
    <row r="4" spans="1:3" x14ac:dyDescent="0.15">
      <c r="A4" s="6">
        <v>1.5</v>
      </c>
      <c r="B4" s="7">
        <v>1</v>
      </c>
      <c r="C4" s="7">
        <v>0.5</v>
      </c>
    </row>
    <row r="5" spans="1:3" x14ac:dyDescent="0.15">
      <c r="A5" s="6">
        <v>2</v>
      </c>
      <c r="B5" s="7">
        <v>1</v>
      </c>
      <c r="C5" s="7">
        <v>1</v>
      </c>
    </row>
  </sheetData>
  <sheetProtection algorithmName="SHA-512" hashValue="gp6UQJUsZK6HuXVUedB2YEzf8iht7gwg6FZzksSJoXUONagxKPoKpoP11UBlxXnzF1Qmp0DHPk/xRE052okzTw==" saltValue="ooVhjtcCdDuxFQAX1kyKRQ==" spinCount="100000" sheet="1" objects="1" scenarios="1"/>
  <phoneticPr fontId="2"/>
  <pageMargins left="0.75" right="0.75" top="1" bottom="1" header="0.51200000000000001" footer="0.5120000000000000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C9"/>
  <sheetViews>
    <sheetView workbookViewId="0">
      <selection activeCell="E50" sqref="E50"/>
    </sheetView>
  </sheetViews>
  <sheetFormatPr defaultRowHeight="14.25" x14ac:dyDescent="0.15"/>
  <cols>
    <col min="1" max="1" width="6.5" style="1" bestFit="1" customWidth="1"/>
    <col min="2" max="3" width="9.5" style="1" bestFit="1" customWidth="1"/>
    <col min="4" max="16384" width="9" style="1"/>
  </cols>
  <sheetData>
    <row r="1" spans="1:3" x14ac:dyDescent="0.15">
      <c r="A1" s="5" t="s">
        <v>15</v>
      </c>
      <c r="B1" s="5" t="s">
        <v>31</v>
      </c>
      <c r="C1" s="5" t="s">
        <v>16</v>
      </c>
    </row>
    <row r="2" spans="1:3" x14ac:dyDescent="0.15">
      <c r="A2" s="8">
        <v>13</v>
      </c>
      <c r="B2" s="9" t="s">
        <v>17</v>
      </c>
      <c r="C2" s="10">
        <v>580</v>
      </c>
    </row>
    <row r="3" spans="1:3" x14ac:dyDescent="0.15">
      <c r="A3" s="8">
        <v>20</v>
      </c>
      <c r="B3" s="9" t="s">
        <v>17</v>
      </c>
      <c r="C3" s="10">
        <v>1230</v>
      </c>
    </row>
    <row r="4" spans="1:3" x14ac:dyDescent="0.15">
      <c r="A4" s="8">
        <v>25</v>
      </c>
      <c r="B4" s="9" t="s">
        <v>17</v>
      </c>
      <c r="C4" s="10">
        <v>2000</v>
      </c>
    </row>
    <row r="5" spans="1:3" x14ac:dyDescent="0.15">
      <c r="A5" s="8">
        <v>40</v>
      </c>
      <c r="B5" s="9" t="s">
        <v>17</v>
      </c>
      <c r="C5" s="10">
        <v>6600</v>
      </c>
    </row>
    <row r="6" spans="1:3" x14ac:dyDescent="0.15">
      <c r="A6" s="8">
        <v>50</v>
      </c>
      <c r="B6" s="9" t="s">
        <v>17</v>
      </c>
      <c r="C6" s="10">
        <v>13100</v>
      </c>
    </row>
    <row r="7" spans="1:3" x14ac:dyDescent="0.15">
      <c r="A7" s="8">
        <v>75</v>
      </c>
      <c r="B7" s="9" t="s">
        <v>17</v>
      </c>
      <c r="C7" s="10">
        <v>33790</v>
      </c>
    </row>
    <row r="8" spans="1:3" x14ac:dyDescent="0.15">
      <c r="A8" s="8">
        <v>100</v>
      </c>
      <c r="B8" s="9" t="s">
        <v>18</v>
      </c>
      <c r="C8" s="10">
        <v>70110</v>
      </c>
    </row>
    <row r="9" spans="1:3" x14ac:dyDescent="0.15">
      <c r="A9" s="8">
        <v>150</v>
      </c>
      <c r="B9" s="9" t="s">
        <v>19</v>
      </c>
      <c r="C9" s="10">
        <v>98280</v>
      </c>
    </row>
  </sheetData>
  <sheetProtection algorithmName="SHA-512" hashValue="6+EkpPt0QvZNsXvbTKSQGOLsTdWHTg6bAUbA52rWJW0uoJ2Z/K05xRozRZ39Q4VLdCop1aXvdtxcmLHxicsPvA==" saltValue="9WOsmUe4iBoxf+Sm6bYE0Q==" spinCount="100000" sheet="1" objects="1" scenarios="1"/>
  <phoneticPr fontId="2"/>
  <pageMargins left="0.75" right="0.75" top="1" bottom="1" header="0.51200000000000001" footer="0.51200000000000001"/>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D9"/>
  <sheetViews>
    <sheetView topLeftCell="A31" workbookViewId="0">
      <selection activeCell="E50" sqref="E50"/>
    </sheetView>
  </sheetViews>
  <sheetFormatPr defaultRowHeight="14.25" x14ac:dyDescent="0.15"/>
  <cols>
    <col min="1" max="1" width="6.5" style="1" bestFit="1" customWidth="1"/>
    <col min="2" max="2" width="5.5" style="1" bestFit="1" customWidth="1"/>
    <col min="3" max="3" width="7" style="1" bestFit="1" customWidth="1"/>
    <col min="4" max="4" width="41" style="1" bestFit="1" customWidth="1"/>
    <col min="5" max="256" width="42.5" style="1" customWidth="1"/>
    <col min="257" max="16384" width="9" style="1"/>
  </cols>
  <sheetData>
    <row r="1" spans="1:4" x14ac:dyDescent="0.15">
      <c r="A1" s="5" t="s">
        <v>3</v>
      </c>
      <c r="B1" s="5" t="s">
        <v>4</v>
      </c>
      <c r="C1" s="5" t="s">
        <v>5</v>
      </c>
      <c r="D1" s="5" t="s">
        <v>6</v>
      </c>
    </row>
    <row r="2" spans="1:4" x14ac:dyDescent="0.15">
      <c r="A2" s="7">
        <v>10</v>
      </c>
      <c r="B2" s="10">
        <v>87</v>
      </c>
      <c r="C2" s="7">
        <v>10</v>
      </c>
      <c r="D2" s="9" t="s">
        <v>7</v>
      </c>
    </row>
    <row r="3" spans="1:4" x14ac:dyDescent="0.15">
      <c r="A3" s="7">
        <v>20</v>
      </c>
      <c r="B3" s="10">
        <v>113</v>
      </c>
      <c r="C3" s="7">
        <v>10</v>
      </c>
      <c r="D3" s="9" t="s">
        <v>8</v>
      </c>
    </row>
    <row r="4" spans="1:4" x14ac:dyDescent="0.15">
      <c r="A4" s="7">
        <v>50</v>
      </c>
      <c r="B4" s="10">
        <v>197</v>
      </c>
      <c r="C4" s="7">
        <v>30</v>
      </c>
      <c r="D4" s="9" t="s">
        <v>9</v>
      </c>
    </row>
    <row r="5" spans="1:4" x14ac:dyDescent="0.15">
      <c r="A5" s="7">
        <v>100</v>
      </c>
      <c r="B5" s="10">
        <v>270</v>
      </c>
      <c r="C5" s="7">
        <v>50</v>
      </c>
      <c r="D5" s="9" t="s">
        <v>10</v>
      </c>
    </row>
    <row r="6" spans="1:4" x14ac:dyDescent="0.15">
      <c r="A6" s="7">
        <v>300</v>
      </c>
      <c r="B6" s="10">
        <v>305</v>
      </c>
      <c r="C6" s="7">
        <v>200</v>
      </c>
      <c r="D6" s="9" t="s">
        <v>11</v>
      </c>
    </row>
    <row r="7" spans="1:4" x14ac:dyDescent="0.15">
      <c r="A7" s="7">
        <v>500</v>
      </c>
      <c r="B7" s="10">
        <v>314</v>
      </c>
      <c r="C7" s="7">
        <v>200</v>
      </c>
      <c r="D7" s="9" t="s">
        <v>12</v>
      </c>
    </row>
    <row r="8" spans="1:4" x14ac:dyDescent="0.15">
      <c r="A8" s="7">
        <v>15000</v>
      </c>
      <c r="B8" s="10">
        <v>320</v>
      </c>
      <c r="C8" s="7">
        <v>14500</v>
      </c>
      <c r="D8" s="9" t="s">
        <v>13</v>
      </c>
    </row>
    <row r="9" spans="1:4" x14ac:dyDescent="0.15">
      <c r="A9" s="7">
        <v>15001</v>
      </c>
      <c r="B9" s="10">
        <v>200</v>
      </c>
      <c r="C9" s="7">
        <v>1</v>
      </c>
      <c r="D9" s="9" t="s">
        <v>14</v>
      </c>
    </row>
  </sheetData>
  <sheetProtection algorithmName="SHA-512" hashValue="N62OA93BajsnmHBKhjlnW+FtJFhOBb1JhW3KGRuArrEKun3ubpCwCwn8GsPazOVo+EWVMQ0Wh7SHBTXGEqZOZA==" saltValue="3AbWkJSngXRfssWvgCdCsA==" spinCount="100000" sheet="1" objects="1" scenarios="1"/>
  <phoneticPr fontId="2"/>
  <pageMargins left="0.75" right="0.75" top="1" bottom="1"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14</vt:i4>
      </vt:variant>
    </vt:vector>
  </HeadingPairs>
  <TitlesOfParts>
    <vt:vector size="19" baseType="lpstr">
      <vt:lpstr>計算シート</vt:lpstr>
      <vt:lpstr>Calc</vt:lpstr>
      <vt:lpstr>月分</vt:lpstr>
      <vt:lpstr>口径別基本料金</vt:lpstr>
      <vt:lpstr>水道料金</vt:lpstr>
      <vt:lpstr>Kokei</vt:lpstr>
      <vt:lpstr>KokeiList</vt:lpstr>
      <vt:lpstr>計算シート!Print_Area</vt:lpstr>
      <vt:lpstr>Suido</vt:lpstr>
      <vt:lpstr>SuidoPrice</vt:lpstr>
      <vt:lpstr>Suiryo</vt:lpstr>
      <vt:lpstr>SumGesui</vt:lpstr>
      <vt:lpstr>SumSuido</vt:lpstr>
      <vt:lpstr>Tou</vt:lpstr>
      <vt:lpstr>TouTuki</vt:lpstr>
      <vt:lpstr>Tuki</vt:lpstr>
      <vt:lpstr>Zeiritu</vt:lpstr>
      <vt:lpstr>Zen</vt:lpstr>
      <vt:lpstr>ZenTuki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2026-08-05T06:03:02Z</cp:lastPrinted>
  <dcterms:created xsi:type="dcterms:W3CDTF">1997-01-08T22:48:59Z</dcterms:created>
  <dcterms:modified xsi:type="dcterms:W3CDTF">2026-08-06T01:08:35Z</dcterms:modified>
</cp:coreProperties>
</file>